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R:\ESTÁGIO ITD E CIEE\2026\FOLHA DE PAGAMENTO\05_MAIO\"/>
    </mc:Choice>
  </mc:AlternateContent>
  <xr:revisionPtr revIDLastSave="0" documentId="13_ncr:1_{D1C4EFD2-817E-43D4-AE99-C268F30061F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AIO" sheetId="13" r:id="rId1"/>
    <sheet name="GERAL" sheetId="14" state="hidden" r:id="rId2"/>
    <sheet name="ESTAGIÁRIO_CAPITAL E INTERIOR" sheetId="16" state="hidden" r:id="rId3"/>
    <sheet name="LISTA DE PRESENÇA REUNIÃO" sheetId="17" state="hidden" r:id="rId4"/>
    <sheet name="JANEIRO30 DIAS" sheetId="10" state="hidden" r:id="rId5"/>
    <sheet name="DESLIGADOS " sheetId="12" state="hidden" r:id="rId6"/>
    <sheet name="SAIR DA FOLHA DE JULHO" sheetId="5" state="hidden" r:id="rId7"/>
    <sheet name="Planilha1" sheetId="8" state="hidden" r:id="rId8"/>
    <sheet name="CALCULADORA DE RECESSO" sheetId="1" state="hidden" r:id="rId9"/>
    <sheet name="INSERIR NA FOLHA DE JUNHO" sheetId="4" state="hidden" r:id="rId10"/>
    <sheet name="RETIRAR DA FOLHA DE JUNHO" sheetId="6" state="hidden" r:id="rId11"/>
  </sheets>
  <definedNames>
    <definedName name="_xlnm._FilterDatabase" localSheetId="2" hidden="1">'ESTAGIÁRIO_CAPITAL E INTERIOR'!$A$1:$M$96</definedName>
    <definedName name="_xlnm._FilterDatabase" localSheetId="1" hidden="1">GERAL!$A$1:$M$94</definedName>
    <definedName name="_xlnm._FilterDatabase" localSheetId="3" hidden="1">'LISTA DE PRESENÇA REUNIÃO'!$A$2:$G$52</definedName>
    <definedName name="_xlnm.Print_Area" localSheetId="8">'CALCULADORA DE RECESSO'!$A$1:$D$16</definedName>
    <definedName name="_xlnm.Print_Area" localSheetId="2">'ESTAGIÁRIO_CAPITAL E INTERIOR'!$A$1:$M$96</definedName>
    <definedName name="_xlnm.Print_Area" localSheetId="1">GERAL!$A$1:$I$100</definedName>
    <definedName name="_xlnm.Print_Area" localSheetId="3">'LISTA DE PRESENÇA REUNIÃO'!$A$1:$F$52</definedName>
  </definedNames>
  <calcPr calcId="191029"/>
</workbook>
</file>

<file path=xl/calcChain.xml><?xml version="1.0" encoding="utf-8"?>
<calcChain xmlns="http://schemas.openxmlformats.org/spreadsheetml/2006/main">
  <c r="E99" i="14" l="1"/>
  <c r="E98" i="14"/>
  <c r="J34" i="12" l="1"/>
  <c r="K34" i="12" s="1"/>
  <c r="G34" i="12"/>
  <c r="F34" i="12"/>
  <c r="A34" i="12"/>
  <c r="L34" i="12" l="1"/>
  <c r="A32" i="10" l="1"/>
  <c r="A33" i="10" s="1"/>
  <c r="A34" i="10" s="1"/>
  <c r="A35" i="10" s="1"/>
  <c r="A36" i="10" s="1"/>
  <c r="A37" i="10" s="1"/>
  <c r="A38" i="10" s="1"/>
  <c r="A39" i="10" s="1"/>
  <c r="A40" i="10" s="1"/>
  <c r="A41" i="10" s="1"/>
  <c r="A42" i="10" s="1"/>
  <c r="A43" i="10" s="1"/>
  <c r="A44" i="10" s="1"/>
  <c r="A45" i="10" s="1"/>
  <c r="A46" i="10" s="1"/>
  <c r="A47" i="10" s="1"/>
  <c r="A48" i="10" s="1"/>
  <c r="A49" i="10" s="1"/>
  <c r="A50" i="10" s="1"/>
  <c r="A51" i="10" s="1"/>
  <c r="A52" i="10" s="1"/>
  <c r="A53" i="10" s="1"/>
  <c r="A54" i="10" s="1"/>
  <c r="A55" i="10" s="1"/>
  <c r="A56" i="10" s="1"/>
  <c r="A57" i="10" s="1"/>
  <c r="A58" i="10" s="1"/>
  <c r="A59" i="10" s="1"/>
  <c r="A60" i="10" s="1"/>
  <c r="A61" i="10" s="1"/>
  <c r="A62" i="10" s="1"/>
  <c r="A63" i="10" s="1"/>
  <c r="A64" i="10" s="1"/>
  <c r="A65" i="10" s="1"/>
  <c r="A66" i="10" s="1"/>
  <c r="A67" i="10" s="1"/>
  <c r="A68" i="10" s="1"/>
  <c r="A69" i="10" s="1"/>
  <c r="A70" i="10" s="1"/>
  <c r="A71" i="10" s="1"/>
  <c r="A72" i="10" s="1"/>
  <c r="A73" i="10" s="1"/>
  <c r="A74" i="10" s="1"/>
  <c r="A75" i="10" s="1"/>
  <c r="A76" i="10" s="1"/>
  <c r="A77" i="10" s="1"/>
  <c r="A78" i="10" s="1"/>
  <c r="A79" i="10" s="1"/>
  <c r="A80" i="10" s="1"/>
  <c r="A81" i="10" s="1"/>
  <c r="A82" i="10" s="1"/>
  <c r="A83" i="10" s="1"/>
  <c r="A84" i="10" s="1"/>
  <c r="A85" i="10" s="1"/>
  <c r="A86" i="10" s="1"/>
  <c r="A18" i="12"/>
  <c r="A19" i="12" s="1"/>
  <c r="A20" i="12" s="1"/>
  <c r="A21" i="12" s="1"/>
  <c r="A22" i="12" s="1"/>
  <c r="J21" i="12"/>
  <c r="K21" i="12" s="1"/>
  <c r="G21" i="12"/>
  <c r="F21" i="12"/>
  <c r="M16" i="12"/>
  <c r="A8" i="12"/>
  <c r="A9" i="12" s="1"/>
  <c r="A10" i="12" s="1"/>
  <c r="A11" i="12" s="1"/>
  <c r="A12" i="12" s="1"/>
  <c r="A13" i="12" s="1"/>
  <c r="A14" i="12" s="1"/>
  <c r="A15" i="12" s="1"/>
  <c r="F30" i="12"/>
  <c r="M23" i="12"/>
  <c r="W22" i="12"/>
  <c r="P22" i="12"/>
  <c r="J22" i="12"/>
  <c r="K22" i="12" s="1"/>
  <c r="G22" i="12"/>
  <c r="F22" i="12"/>
  <c r="W20" i="12"/>
  <c r="P20" i="12"/>
  <c r="J20" i="12"/>
  <c r="K20" i="12" s="1"/>
  <c r="G20" i="12"/>
  <c r="F20" i="12"/>
  <c r="W19" i="12"/>
  <c r="P19" i="12"/>
  <c r="J19" i="12"/>
  <c r="K19" i="12" s="1"/>
  <c r="G19" i="12"/>
  <c r="F19" i="12"/>
  <c r="W18" i="12"/>
  <c r="P18" i="12"/>
  <c r="J18" i="12"/>
  <c r="K18" i="12" s="1"/>
  <c r="G18" i="12"/>
  <c r="F18" i="12"/>
  <c r="W17" i="12"/>
  <c r="P17" i="12"/>
  <c r="J17" i="12"/>
  <c r="K17" i="12" s="1"/>
  <c r="G17" i="12"/>
  <c r="F17" i="12"/>
  <c r="W15" i="12"/>
  <c r="P15" i="12"/>
  <c r="J15" i="12"/>
  <c r="K15" i="12" s="1"/>
  <c r="G15" i="12"/>
  <c r="F15" i="12"/>
  <c r="W14" i="12"/>
  <c r="P14" i="12"/>
  <c r="J14" i="12"/>
  <c r="K14" i="12" s="1"/>
  <c r="G14" i="12"/>
  <c r="F14" i="12"/>
  <c r="W13" i="12"/>
  <c r="P13" i="12"/>
  <c r="J13" i="12"/>
  <c r="K13" i="12" s="1"/>
  <c r="G13" i="12"/>
  <c r="F13" i="12"/>
  <c r="W12" i="12"/>
  <c r="P12" i="12"/>
  <c r="J12" i="12"/>
  <c r="K12" i="12" s="1"/>
  <c r="G12" i="12"/>
  <c r="F12" i="12"/>
  <c r="W11" i="12"/>
  <c r="P11" i="12"/>
  <c r="J11" i="12"/>
  <c r="K11" i="12" s="1"/>
  <c r="G11" i="12"/>
  <c r="F11" i="12"/>
  <c r="W10" i="12"/>
  <c r="P10" i="12"/>
  <c r="J10" i="12"/>
  <c r="K10" i="12" s="1"/>
  <c r="G10" i="12"/>
  <c r="F10" i="12"/>
  <c r="W9" i="12"/>
  <c r="P9" i="12"/>
  <c r="J9" i="12"/>
  <c r="K9" i="12" s="1"/>
  <c r="G9" i="12"/>
  <c r="F9" i="12"/>
  <c r="W8" i="12"/>
  <c r="P8" i="12"/>
  <c r="J8" i="12"/>
  <c r="K8" i="12" s="1"/>
  <c r="G8" i="12"/>
  <c r="F8" i="12"/>
  <c r="W7" i="12"/>
  <c r="P7" i="12"/>
  <c r="J7" i="12"/>
  <c r="K7" i="12" s="1"/>
  <c r="G7" i="12"/>
  <c r="F7" i="12"/>
  <c r="F7" i="10"/>
  <c r="G7" i="10" s="1"/>
  <c r="F94" i="10"/>
  <c r="M87" i="10"/>
  <c r="W86" i="10"/>
  <c r="P86" i="10"/>
  <c r="J86" i="10"/>
  <c r="K86" i="10" s="1"/>
  <c r="G86" i="10"/>
  <c r="F86" i="10"/>
  <c r="W85" i="10"/>
  <c r="P85" i="10"/>
  <c r="J85" i="10"/>
  <c r="K85" i="10" s="1"/>
  <c r="G85" i="10"/>
  <c r="F85" i="10"/>
  <c r="W84" i="10"/>
  <c r="P84" i="10"/>
  <c r="J84" i="10"/>
  <c r="K84" i="10" s="1"/>
  <c r="G84" i="10"/>
  <c r="F84" i="10"/>
  <c r="W83" i="10"/>
  <c r="P83" i="10"/>
  <c r="J83" i="10"/>
  <c r="K83" i="10" s="1"/>
  <c r="G83" i="10"/>
  <c r="F83" i="10"/>
  <c r="W82" i="10"/>
  <c r="P82" i="10"/>
  <c r="J82" i="10"/>
  <c r="K82" i="10" s="1"/>
  <c r="G82" i="10"/>
  <c r="F82" i="10"/>
  <c r="W81" i="10"/>
  <c r="P81" i="10"/>
  <c r="J81" i="10"/>
  <c r="K81" i="10" s="1"/>
  <c r="G81" i="10"/>
  <c r="F81" i="10"/>
  <c r="W80" i="10"/>
  <c r="J80" i="10"/>
  <c r="K80" i="10" s="1"/>
  <c r="G80" i="10"/>
  <c r="F80" i="10"/>
  <c r="W79" i="10"/>
  <c r="P79" i="10"/>
  <c r="J79" i="10"/>
  <c r="K79" i="10" s="1"/>
  <c r="G79" i="10"/>
  <c r="F79" i="10"/>
  <c r="W78" i="10"/>
  <c r="P78" i="10"/>
  <c r="J78" i="10"/>
  <c r="K78" i="10" s="1"/>
  <c r="G78" i="10"/>
  <c r="F78" i="10"/>
  <c r="W77" i="10"/>
  <c r="P77" i="10"/>
  <c r="J77" i="10"/>
  <c r="K77" i="10" s="1"/>
  <c r="G77" i="10"/>
  <c r="F77" i="10"/>
  <c r="W76" i="10"/>
  <c r="P76" i="10"/>
  <c r="J76" i="10"/>
  <c r="K76" i="10" s="1"/>
  <c r="G76" i="10"/>
  <c r="F76" i="10"/>
  <c r="W75" i="10"/>
  <c r="P75" i="10"/>
  <c r="J75" i="10"/>
  <c r="K75" i="10" s="1"/>
  <c r="G75" i="10"/>
  <c r="F75" i="10"/>
  <c r="W74" i="10"/>
  <c r="P74" i="10"/>
  <c r="J74" i="10"/>
  <c r="K74" i="10" s="1"/>
  <c r="G74" i="10"/>
  <c r="F74" i="10"/>
  <c r="W73" i="10"/>
  <c r="P73" i="10"/>
  <c r="J73" i="10"/>
  <c r="K73" i="10" s="1"/>
  <c r="G73" i="10"/>
  <c r="F73" i="10"/>
  <c r="W72" i="10"/>
  <c r="P72" i="10"/>
  <c r="J72" i="10"/>
  <c r="K72" i="10" s="1"/>
  <c r="G72" i="10"/>
  <c r="F72" i="10"/>
  <c r="W71" i="10"/>
  <c r="P71" i="10"/>
  <c r="J71" i="10"/>
  <c r="K71" i="10" s="1"/>
  <c r="G71" i="10"/>
  <c r="F71" i="10"/>
  <c r="W70" i="10"/>
  <c r="P70" i="10"/>
  <c r="J70" i="10"/>
  <c r="K70" i="10" s="1"/>
  <c r="G70" i="10"/>
  <c r="F70" i="10"/>
  <c r="W69" i="10"/>
  <c r="P69" i="10"/>
  <c r="J69" i="10"/>
  <c r="K69" i="10" s="1"/>
  <c r="G69" i="10"/>
  <c r="F69" i="10"/>
  <c r="W68" i="10"/>
  <c r="P68" i="10"/>
  <c r="J68" i="10"/>
  <c r="K68" i="10" s="1"/>
  <c r="G68" i="10"/>
  <c r="F68" i="10"/>
  <c r="W67" i="10"/>
  <c r="P67" i="10"/>
  <c r="J67" i="10"/>
  <c r="K67" i="10" s="1"/>
  <c r="G67" i="10"/>
  <c r="F67" i="10"/>
  <c r="W66" i="10"/>
  <c r="P66" i="10"/>
  <c r="J66" i="10"/>
  <c r="K66" i="10" s="1"/>
  <c r="G66" i="10"/>
  <c r="F66" i="10"/>
  <c r="W65" i="10"/>
  <c r="P65" i="10"/>
  <c r="J65" i="10"/>
  <c r="K65" i="10" s="1"/>
  <c r="G65" i="10"/>
  <c r="F65" i="10"/>
  <c r="W64" i="10"/>
  <c r="P64" i="10"/>
  <c r="J64" i="10"/>
  <c r="K64" i="10" s="1"/>
  <c r="G64" i="10"/>
  <c r="F64" i="10"/>
  <c r="W63" i="10"/>
  <c r="P63" i="10"/>
  <c r="J63" i="10"/>
  <c r="K63" i="10" s="1"/>
  <c r="G63" i="10"/>
  <c r="F63" i="10"/>
  <c r="W62" i="10"/>
  <c r="P62" i="10"/>
  <c r="J62" i="10"/>
  <c r="K62" i="10" s="1"/>
  <c r="G62" i="10"/>
  <c r="F62" i="10"/>
  <c r="W61" i="10"/>
  <c r="P61" i="10"/>
  <c r="J61" i="10"/>
  <c r="K61" i="10" s="1"/>
  <c r="G61" i="10"/>
  <c r="F61" i="10"/>
  <c r="W60" i="10"/>
  <c r="P60" i="10"/>
  <c r="J60" i="10"/>
  <c r="K60" i="10" s="1"/>
  <c r="G60" i="10"/>
  <c r="F60" i="10"/>
  <c r="W59" i="10"/>
  <c r="P59" i="10"/>
  <c r="J59" i="10"/>
  <c r="K59" i="10" s="1"/>
  <c r="G59" i="10"/>
  <c r="F59" i="10"/>
  <c r="W58" i="10"/>
  <c r="P58" i="10"/>
  <c r="J58" i="10"/>
  <c r="K58" i="10" s="1"/>
  <c r="G58" i="10"/>
  <c r="F58" i="10"/>
  <c r="W57" i="10"/>
  <c r="J57" i="10"/>
  <c r="K57" i="10" s="1"/>
  <c r="G57" i="10"/>
  <c r="F57" i="10"/>
  <c r="W56" i="10"/>
  <c r="P56" i="10"/>
  <c r="J56" i="10"/>
  <c r="K56" i="10" s="1"/>
  <c r="G56" i="10"/>
  <c r="F56" i="10"/>
  <c r="W55" i="10"/>
  <c r="P55" i="10"/>
  <c r="J55" i="10"/>
  <c r="K55" i="10" s="1"/>
  <c r="G55" i="10"/>
  <c r="F55" i="10"/>
  <c r="W54" i="10"/>
  <c r="P54" i="10"/>
  <c r="J54" i="10"/>
  <c r="K54" i="10" s="1"/>
  <c r="G54" i="10"/>
  <c r="F54" i="10"/>
  <c r="W53" i="10"/>
  <c r="P53" i="10"/>
  <c r="J53" i="10"/>
  <c r="K53" i="10" s="1"/>
  <c r="G53" i="10"/>
  <c r="F53" i="10"/>
  <c r="W52" i="10"/>
  <c r="P52" i="10"/>
  <c r="J52" i="10"/>
  <c r="K52" i="10" s="1"/>
  <c r="G52" i="10"/>
  <c r="F52" i="10"/>
  <c r="W51" i="10"/>
  <c r="P51" i="10"/>
  <c r="J51" i="10"/>
  <c r="K51" i="10" s="1"/>
  <c r="G51" i="10"/>
  <c r="F51" i="10"/>
  <c r="W50" i="10"/>
  <c r="P50" i="10"/>
  <c r="J50" i="10"/>
  <c r="K50" i="10" s="1"/>
  <c r="G50" i="10"/>
  <c r="F50" i="10"/>
  <c r="W49" i="10"/>
  <c r="P49" i="10"/>
  <c r="J49" i="10"/>
  <c r="K49" i="10" s="1"/>
  <c r="G49" i="10"/>
  <c r="F49" i="10"/>
  <c r="W48" i="10"/>
  <c r="P48" i="10"/>
  <c r="J48" i="10"/>
  <c r="K48" i="10" s="1"/>
  <c r="G48" i="10"/>
  <c r="F48" i="10"/>
  <c r="W47" i="10"/>
  <c r="P47" i="10"/>
  <c r="J47" i="10"/>
  <c r="K47" i="10" s="1"/>
  <c r="G47" i="10"/>
  <c r="F47" i="10"/>
  <c r="W46" i="10"/>
  <c r="P46" i="10"/>
  <c r="J46" i="10"/>
  <c r="K46" i="10" s="1"/>
  <c r="G46" i="10"/>
  <c r="F46" i="10"/>
  <c r="J45" i="10"/>
  <c r="K45" i="10" s="1"/>
  <c r="G45" i="10"/>
  <c r="F45" i="10"/>
  <c r="W44" i="10"/>
  <c r="P44" i="10"/>
  <c r="J44" i="10"/>
  <c r="K44" i="10" s="1"/>
  <c r="G44" i="10"/>
  <c r="F44" i="10"/>
  <c r="W43" i="10"/>
  <c r="P43" i="10"/>
  <c r="J43" i="10"/>
  <c r="K43" i="10" s="1"/>
  <c r="G43" i="10"/>
  <c r="F43" i="10"/>
  <c r="W42" i="10"/>
  <c r="P42" i="10"/>
  <c r="J42" i="10"/>
  <c r="K42" i="10" s="1"/>
  <c r="G42" i="10"/>
  <c r="F42" i="10"/>
  <c r="W41" i="10"/>
  <c r="P41" i="10"/>
  <c r="J41" i="10"/>
  <c r="K41" i="10" s="1"/>
  <c r="G41" i="10"/>
  <c r="F41" i="10"/>
  <c r="W40" i="10"/>
  <c r="P40" i="10"/>
  <c r="J40" i="10"/>
  <c r="K40" i="10" s="1"/>
  <c r="G40" i="10"/>
  <c r="F40" i="10"/>
  <c r="W39" i="10"/>
  <c r="P39" i="10"/>
  <c r="J39" i="10"/>
  <c r="K39" i="10" s="1"/>
  <c r="G39" i="10"/>
  <c r="F39" i="10"/>
  <c r="W38" i="10"/>
  <c r="P38" i="10"/>
  <c r="J38" i="10"/>
  <c r="K38" i="10" s="1"/>
  <c r="G38" i="10"/>
  <c r="F38" i="10"/>
  <c r="W37" i="10"/>
  <c r="P37" i="10"/>
  <c r="J37" i="10"/>
  <c r="K37" i="10" s="1"/>
  <c r="G37" i="10"/>
  <c r="F37" i="10"/>
  <c r="W36" i="10"/>
  <c r="J36" i="10"/>
  <c r="K36" i="10" s="1"/>
  <c r="G36" i="10"/>
  <c r="F36" i="10"/>
  <c r="W35" i="10"/>
  <c r="P35" i="10"/>
  <c r="J35" i="10"/>
  <c r="K35" i="10" s="1"/>
  <c r="G35" i="10"/>
  <c r="F35" i="10"/>
  <c r="W34" i="10"/>
  <c r="J34" i="10"/>
  <c r="K34" i="10" s="1"/>
  <c r="G34" i="10"/>
  <c r="F34" i="10"/>
  <c r="W33" i="10"/>
  <c r="P33" i="10"/>
  <c r="J33" i="10"/>
  <c r="K33" i="10" s="1"/>
  <c r="G33" i="10"/>
  <c r="F33" i="10"/>
  <c r="W32" i="10"/>
  <c r="P32" i="10"/>
  <c r="J32" i="10"/>
  <c r="K32" i="10" s="1"/>
  <c r="G32" i="10"/>
  <c r="F32" i="10"/>
  <c r="W31" i="10"/>
  <c r="P31" i="10"/>
  <c r="J31" i="10"/>
  <c r="K31" i="10" s="1"/>
  <c r="G31" i="10"/>
  <c r="F31" i="10"/>
  <c r="M30" i="10"/>
  <c r="W29" i="10"/>
  <c r="P29" i="10"/>
  <c r="J29" i="10"/>
  <c r="K29" i="10" s="1"/>
  <c r="G29" i="10"/>
  <c r="F29" i="10"/>
  <c r="W28" i="10"/>
  <c r="P28" i="10"/>
  <c r="J28" i="10"/>
  <c r="K28" i="10" s="1"/>
  <c r="G28" i="10"/>
  <c r="F28" i="10"/>
  <c r="W27" i="10"/>
  <c r="P27" i="10"/>
  <c r="J27" i="10"/>
  <c r="K27" i="10" s="1"/>
  <c r="G27" i="10"/>
  <c r="F27" i="10"/>
  <c r="W26" i="10"/>
  <c r="P26" i="10"/>
  <c r="J26" i="10"/>
  <c r="K26" i="10" s="1"/>
  <c r="G26" i="10"/>
  <c r="F26" i="10"/>
  <c r="W25" i="10"/>
  <c r="P25" i="10"/>
  <c r="J25" i="10"/>
  <c r="K25" i="10" s="1"/>
  <c r="G25" i="10"/>
  <c r="F25" i="10"/>
  <c r="W24" i="10"/>
  <c r="P24" i="10"/>
  <c r="J24" i="10"/>
  <c r="K24" i="10" s="1"/>
  <c r="G24" i="10"/>
  <c r="F24" i="10"/>
  <c r="W23" i="10"/>
  <c r="P23" i="10"/>
  <c r="J23" i="10"/>
  <c r="K23" i="10" s="1"/>
  <c r="G23" i="10"/>
  <c r="F23" i="10"/>
  <c r="W22" i="10"/>
  <c r="P22" i="10"/>
  <c r="J22" i="10"/>
  <c r="K22" i="10" s="1"/>
  <c r="G22" i="10"/>
  <c r="F22" i="10"/>
  <c r="W21" i="10"/>
  <c r="J21" i="10"/>
  <c r="K21" i="10" s="1"/>
  <c r="G21" i="10"/>
  <c r="F21" i="10"/>
  <c r="W20" i="10"/>
  <c r="P20" i="10"/>
  <c r="J20" i="10"/>
  <c r="K20" i="10" s="1"/>
  <c r="G20" i="10"/>
  <c r="F20" i="10"/>
  <c r="W19" i="10"/>
  <c r="P19" i="10"/>
  <c r="J19" i="10"/>
  <c r="K19" i="10" s="1"/>
  <c r="G19" i="10"/>
  <c r="F19" i="10"/>
  <c r="W18" i="10"/>
  <c r="P18" i="10"/>
  <c r="J18" i="10"/>
  <c r="K18" i="10" s="1"/>
  <c r="G18" i="10"/>
  <c r="F18" i="10"/>
  <c r="W17" i="10"/>
  <c r="P17" i="10"/>
  <c r="J17" i="10"/>
  <c r="K17" i="10" s="1"/>
  <c r="G17" i="10"/>
  <c r="F17" i="10"/>
  <c r="W16" i="10"/>
  <c r="P16" i="10"/>
  <c r="J16" i="10"/>
  <c r="K16" i="10" s="1"/>
  <c r="G16" i="10"/>
  <c r="F16" i="10"/>
  <c r="W15" i="10"/>
  <c r="P15" i="10"/>
  <c r="J15" i="10"/>
  <c r="K15" i="10" s="1"/>
  <c r="G15" i="10"/>
  <c r="F15" i="10"/>
  <c r="W14" i="10"/>
  <c r="P14" i="10"/>
  <c r="J14" i="10"/>
  <c r="K14" i="10" s="1"/>
  <c r="G14" i="10"/>
  <c r="F14" i="10"/>
  <c r="W13" i="10"/>
  <c r="P13" i="10"/>
  <c r="J13" i="10"/>
  <c r="K13" i="10" s="1"/>
  <c r="G13" i="10"/>
  <c r="F13" i="10"/>
  <c r="W12" i="10"/>
  <c r="P12" i="10"/>
  <c r="J12" i="10"/>
  <c r="K12" i="10" s="1"/>
  <c r="G12" i="10"/>
  <c r="F12" i="10"/>
  <c r="W11" i="10"/>
  <c r="P11" i="10"/>
  <c r="J11" i="10"/>
  <c r="K11" i="10" s="1"/>
  <c r="G11" i="10"/>
  <c r="F11" i="10"/>
  <c r="W10" i="10"/>
  <c r="P10" i="10"/>
  <c r="J10" i="10"/>
  <c r="K10" i="10" s="1"/>
  <c r="G10" i="10"/>
  <c r="F10" i="10"/>
  <c r="W9" i="10"/>
  <c r="P9" i="10"/>
  <c r="J9" i="10"/>
  <c r="K9" i="10" s="1"/>
  <c r="G9" i="10"/>
  <c r="F9" i="10"/>
  <c r="W8" i="10"/>
  <c r="J8" i="10"/>
  <c r="K8" i="10" s="1"/>
  <c r="G8" i="10"/>
  <c r="F8" i="10"/>
  <c r="W7" i="10"/>
  <c r="P7" i="10"/>
  <c r="K7" i="10"/>
  <c r="L12" i="10" l="1"/>
  <c r="L20" i="10"/>
  <c r="L22" i="10"/>
  <c r="G16" i="12"/>
  <c r="K16" i="12"/>
  <c r="L36" i="10"/>
  <c r="L21" i="12"/>
  <c r="L33" i="10"/>
  <c r="L42" i="10"/>
  <c r="L13" i="10"/>
  <c r="L21" i="10"/>
  <c r="L15" i="10"/>
  <c r="L28" i="10"/>
  <c r="L22" i="12"/>
  <c r="L20" i="12"/>
  <c r="L14" i="12"/>
  <c r="L7" i="12"/>
  <c r="L9" i="12"/>
  <c r="L10" i="12"/>
  <c r="L19" i="12"/>
  <c r="L8" i="12"/>
  <c r="L12" i="12"/>
  <c r="L18" i="12"/>
  <c r="L17" i="12"/>
  <c r="L15" i="12"/>
  <c r="F27" i="12"/>
  <c r="K23" i="12"/>
  <c r="L11" i="12"/>
  <c r="G23" i="12"/>
  <c r="L13" i="12"/>
  <c r="L26" i="10"/>
  <c r="L47" i="10"/>
  <c r="L76" i="10"/>
  <c r="L38" i="10"/>
  <c r="L11" i="10"/>
  <c r="L19" i="10"/>
  <c r="L27" i="10"/>
  <c r="L82" i="10"/>
  <c r="L77" i="10"/>
  <c r="L55" i="10"/>
  <c r="L84" i="10"/>
  <c r="L83" i="10"/>
  <c r="L60" i="10"/>
  <c r="L75" i="10"/>
  <c r="L45" i="10"/>
  <c r="F91" i="10"/>
  <c r="L68" i="10"/>
  <c r="L34" i="10"/>
  <c r="L64" i="10"/>
  <c r="L71" i="10"/>
  <c r="L80" i="10"/>
  <c r="L85" i="10"/>
  <c r="K87" i="10"/>
  <c r="L79" i="10"/>
  <c r="L78" i="10"/>
  <c r="L81" i="10"/>
  <c r="L86" i="10"/>
  <c r="L32" i="10"/>
  <c r="L35" i="10"/>
  <c r="G87" i="10"/>
  <c r="L52" i="10"/>
  <c r="L37" i="10"/>
  <c r="L41" i="10"/>
  <c r="L44" i="10"/>
  <c r="L49" i="10"/>
  <c r="L57" i="10"/>
  <c r="L46" i="10"/>
  <c r="L54" i="10"/>
  <c r="L59" i="10"/>
  <c r="L63" i="10"/>
  <c r="L67" i="10"/>
  <c r="L74" i="10"/>
  <c r="L40" i="10"/>
  <c r="L51" i="10"/>
  <c r="L48" i="10"/>
  <c r="L56" i="10"/>
  <c r="L62" i="10"/>
  <c r="L66" i="10"/>
  <c r="L70" i="10"/>
  <c r="L73" i="10"/>
  <c r="L39" i="10"/>
  <c r="L43" i="10"/>
  <c r="L53" i="10"/>
  <c r="L50" i="10"/>
  <c r="L58" i="10"/>
  <c r="L61" i="10"/>
  <c r="L65" i="10"/>
  <c r="L69" i="10"/>
  <c r="L72" i="10"/>
  <c r="L14" i="10"/>
  <c r="L8" i="10"/>
  <c r="L29" i="10"/>
  <c r="G30" i="10"/>
  <c r="L16" i="10"/>
  <c r="L10" i="10"/>
  <c r="L24" i="10"/>
  <c r="L18" i="10"/>
  <c r="L23" i="10"/>
  <c r="L9" i="10"/>
  <c r="L17" i="10"/>
  <c r="L25" i="10"/>
  <c r="K30" i="10"/>
  <c r="L7" i="10"/>
  <c r="L31" i="10"/>
  <c r="F11" i="5"/>
  <c r="K11" i="5" s="1"/>
  <c r="E11" i="5"/>
  <c r="A3" i="8"/>
  <c r="A4" i="8" s="1"/>
  <c r="A5" i="8" s="1"/>
  <c r="A6" i="8" s="1"/>
  <c r="A7" i="8" s="1"/>
  <c r="A8" i="8" s="1"/>
  <c r="A9" i="8" s="1"/>
  <c r="A10" i="8" s="1"/>
  <c r="A11" i="8" s="1"/>
  <c r="A12" i="8" s="1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F10" i="5"/>
  <c r="K10" i="5" s="1"/>
  <c r="E10" i="5"/>
  <c r="E9" i="5"/>
  <c r="F8" i="5"/>
  <c r="K8" i="5" s="1"/>
  <c r="E8" i="5"/>
  <c r="F89" i="10" l="1"/>
  <c r="L16" i="12"/>
  <c r="F24" i="12"/>
  <c r="L23" i="12"/>
  <c r="F25" i="12"/>
  <c r="F88" i="10"/>
  <c r="L87" i="10"/>
  <c r="L30" i="10"/>
  <c r="J10" i="4"/>
  <c r="I10" i="4"/>
  <c r="F10" i="4"/>
  <c r="E10" i="4"/>
  <c r="J3" i="5"/>
  <c r="I3" i="5"/>
  <c r="F3" i="5"/>
  <c r="E3" i="5"/>
  <c r="J7" i="5"/>
  <c r="I7" i="5"/>
  <c r="F7" i="5"/>
  <c r="E7" i="5"/>
  <c r="J2" i="6"/>
  <c r="I2" i="6"/>
  <c r="F2" i="6"/>
  <c r="E2" i="6"/>
  <c r="J9" i="4"/>
  <c r="I9" i="4"/>
  <c r="F9" i="4"/>
  <c r="E9" i="4"/>
  <c r="J8" i="4"/>
  <c r="I8" i="4"/>
  <c r="F8" i="4"/>
  <c r="E8" i="4"/>
  <c r="J7" i="4"/>
  <c r="I7" i="4"/>
  <c r="F7" i="4"/>
  <c r="E7" i="4"/>
  <c r="J6" i="4"/>
  <c r="I6" i="4"/>
  <c r="F6" i="4"/>
  <c r="E6" i="4"/>
  <c r="J5" i="4"/>
  <c r="I5" i="4"/>
  <c r="F5" i="4"/>
  <c r="E5" i="4"/>
  <c r="J4" i="4"/>
  <c r="I4" i="4"/>
  <c r="F4" i="4"/>
  <c r="E4" i="4"/>
  <c r="J3" i="4"/>
  <c r="I3" i="4"/>
  <c r="F3" i="4"/>
  <c r="E3" i="4"/>
  <c r="F90" i="10" l="1"/>
  <c r="F93" i="10" s="1"/>
  <c r="K5" i="4"/>
  <c r="F26" i="12"/>
  <c r="F29" i="12" s="1"/>
  <c r="K4" i="4"/>
  <c r="K6" i="4"/>
  <c r="K2" i="6"/>
  <c r="K3" i="5"/>
  <c r="K8" i="4"/>
  <c r="K3" i="4"/>
  <c r="K7" i="4"/>
  <c r="K9" i="4"/>
  <c r="K7" i="5"/>
  <c r="K10" i="4"/>
  <c r="J1" i="6" l="1"/>
  <c r="I1" i="6"/>
  <c r="F1" i="6"/>
  <c r="E1" i="6"/>
  <c r="J6" i="5"/>
  <c r="I6" i="5"/>
  <c r="F6" i="5"/>
  <c r="E6" i="5"/>
  <c r="J2" i="4"/>
  <c r="I2" i="4"/>
  <c r="F2" i="4"/>
  <c r="E2" i="4"/>
  <c r="J1" i="4"/>
  <c r="I1" i="4"/>
  <c r="F1" i="4"/>
  <c r="E1" i="4"/>
  <c r="K1" i="6" l="1"/>
  <c r="K2" i="4"/>
  <c r="K1" i="4"/>
  <c r="K6" i="5"/>
  <c r="C8" i="1"/>
  <c r="C9" i="1"/>
  <c r="C10" i="1" l="1"/>
  <c r="C11" i="1" l="1"/>
  <c r="C13" i="1" s="1"/>
  <c r="C14" i="1" l="1"/>
  <c r="A16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 Paula</author>
  </authors>
  <commentList>
    <comment ref="J54" authorId="0" shapeId="0" xr:uid="{4C3EBDEF-A698-45B7-AACC-5CA41C427D5D}">
      <text>
        <r>
          <rPr>
            <b/>
            <sz val="9"/>
            <color indexed="81"/>
            <rFont val="Segoe UI"/>
            <family val="2"/>
          </rPr>
          <t>Ana Paula:</t>
        </r>
        <r>
          <rPr>
            <sz val="9"/>
            <color indexed="81"/>
            <rFont val="Segoe UI"/>
            <family val="2"/>
          </rPr>
          <t xml:space="preserve">
Termo Aditivo do CIEE está com vencimento para 31/12/24. Para solicitar aditivo para Maio, o estagiário precisa apresentar a Declaração de Matrícula referente a 2025/1.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 Paula</author>
  </authors>
  <commentList>
    <comment ref="K30" authorId="0" shapeId="0" xr:uid="{534472D6-1B2D-4515-8118-19A63D511E3D}">
      <text>
        <r>
          <rPr>
            <b/>
            <sz val="9"/>
            <color indexed="81"/>
            <rFont val="Segoe UI"/>
            <family val="2"/>
          </rPr>
          <t>Ana Paula:</t>
        </r>
        <r>
          <rPr>
            <sz val="9"/>
            <color indexed="81"/>
            <rFont val="Segoe UI"/>
            <family val="2"/>
          </rPr>
          <t xml:space="preserve">
Termo Aditivo do CIEE está com vencimento para 31/12/24. Para solicitar aditivo para Maio, o estagiário precisa apresentar a Declaração de Matrícula referente a 2025/1.</t>
        </r>
      </text>
    </comment>
  </commentList>
</comments>
</file>

<file path=xl/sharedStrings.xml><?xml version="1.0" encoding="utf-8"?>
<sst xmlns="http://schemas.openxmlformats.org/spreadsheetml/2006/main" count="2707" uniqueCount="581">
  <si>
    <t>dias</t>
  </si>
  <si>
    <t>Valor Bolsa:</t>
  </si>
  <si>
    <t>Calculadora de Recesso</t>
  </si>
  <si>
    <t>Data Final:</t>
  </si>
  <si>
    <t xml:space="preserve">Data Inicial: </t>
  </si>
  <si>
    <t>a) Tempo de Estágio</t>
  </si>
  <si>
    <t>b) Dias de direito:</t>
  </si>
  <si>
    <t>c) Arredondamento (b)</t>
  </si>
  <si>
    <t>e) Saldo de dias:</t>
  </si>
  <si>
    <t>f) Em pecúnia:</t>
  </si>
  <si>
    <t>Dúvidas:  3877-1373</t>
  </si>
  <si>
    <t>d) Desc. dias já gozados:</t>
  </si>
  <si>
    <t>TERMO DE EFETIVIDADE DOS ESTAGIÁRIOS E VALOR REPASSADO PARA CONCESSÃO DE BOLSA-AUXÍLIO</t>
  </si>
  <si>
    <t>Nome da Unidade Concedente (Órgão):</t>
  </si>
  <si>
    <r>
      <rPr>
        <b/>
        <u/>
        <sz val="8"/>
        <color rgb="FF333333"/>
        <rFont val="Calibri"/>
        <family val="2"/>
      </rPr>
      <t>ATENÇÃO:</t>
    </r>
    <r>
      <rPr>
        <sz val="8"/>
        <color rgb="FF333333"/>
        <rFont val="Calibri"/>
        <family val="2"/>
      </rPr>
      <t xml:space="preserve"> Digitar apenas os dias de Acrésciomo ou Descontos (céulas amarelas). Os descontos devem ser digitados precedidos do sinal de subração (-).</t>
    </r>
  </si>
  <si>
    <t>Mês de Referência:</t>
  </si>
  <si>
    <t>-</t>
  </si>
  <si>
    <t xml:space="preserve">CPF </t>
  </si>
  <si>
    <t>ESTAGIÁRIO</t>
  </si>
  <si>
    <t>BOLSA AUXILIO</t>
  </si>
  <si>
    <t>DESC/ACRES. (dias corridos)</t>
  </si>
  <si>
    <t>DIAS TRAB.</t>
  </si>
  <si>
    <t>BOLSA LIQ.</t>
  </si>
  <si>
    <t>AUX. TRANSP.</t>
  </si>
  <si>
    <t>DESC/ACRES (dias úteis)</t>
  </si>
  <si>
    <t>DIAS ÚT. TRAB.</t>
  </si>
  <si>
    <t>AUX. TR.. LIQ.</t>
  </si>
  <si>
    <t>TOTAL LIQUIDO (R$)</t>
  </si>
  <si>
    <t>TAXA ADM (R$)</t>
  </si>
  <si>
    <t>ANOTAÇÕES</t>
  </si>
  <si>
    <t>TOTAIS ENS. SUPERIOR 6H</t>
  </si>
  <si>
    <t>a) Σ Bolsas-Auxílio:</t>
  </si>
  <si>
    <t>(*) OBS: Pagamentos suplementares ao mês anterior, serão computadas 2 (duas) taxas adminstrativas.</t>
  </si>
  <si>
    <t>b) Σ Auxílio Transporte:</t>
  </si>
  <si>
    <t>c) Auxílio Transporte + Bolsa (a+b):</t>
  </si>
  <si>
    <t>e)Abatimento:</t>
  </si>
  <si>
    <t>f) Valor do Depósito (c+d-e):</t>
  </si>
  <si>
    <t>g) Data de envio do Termo de Efetividade:</t>
  </si>
  <si>
    <t>051.730.522-44</t>
  </si>
  <si>
    <t>BEATRIZ MORAES PINHEIRO</t>
  </si>
  <si>
    <t>084.631.932-26</t>
  </si>
  <si>
    <t>EDJANE SOUSA CRUZ</t>
  </si>
  <si>
    <t>049.593.822-01</t>
  </si>
  <si>
    <t>JOSE OSMAR AYRES NETO</t>
  </si>
  <si>
    <t>075.983.142-41</t>
  </si>
  <si>
    <t>LEORNADO KAUA SOUZA DE OLIVEIRA</t>
  </si>
  <si>
    <t>705.453.812-90</t>
  </si>
  <si>
    <t>MARIA EDUARDA SOBREIRA DE ARRUDA</t>
  </si>
  <si>
    <t>032.992.652-70</t>
  </si>
  <si>
    <t xml:space="preserve">MELLODY DOS SANTOS ARAUJO </t>
  </si>
  <si>
    <t>065.980.082-98</t>
  </si>
  <si>
    <t>NIKOLY SILVA DE ARAÚJO</t>
  </si>
  <si>
    <t>073.254.652-46</t>
  </si>
  <si>
    <t>OCINEIA ALVES RODRIGUES</t>
  </si>
  <si>
    <t>986.618.172-34</t>
  </si>
  <si>
    <t>RENNAN SILVA RAFAEL</t>
  </si>
  <si>
    <t>037.226.452-20</t>
  </si>
  <si>
    <t>ROBERTO GOMES NUNES</t>
  </si>
  <si>
    <t>057.344.982-11</t>
  </si>
  <si>
    <t>TAYNARA CORDOVIL DASILVA</t>
  </si>
  <si>
    <t>039.654.662-59</t>
  </si>
  <si>
    <t xml:space="preserve">THAYANE  DA SILVA LUCAS </t>
  </si>
  <si>
    <t xml:space="preserve">    </t>
  </si>
  <si>
    <t>TOTAIS ENS. MÉDIO 4H</t>
  </si>
  <si>
    <t>071.938.102-94</t>
  </si>
  <si>
    <t>ADINA SILVA SOUZA</t>
  </si>
  <si>
    <t>004.447.812-77</t>
  </si>
  <si>
    <t>ALEXANDRE BESSA DONATO</t>
  </si>
  <si>
    <t>003.890.842-55</t>
  </si>
  <si>
    <t>ALYSSON BRENO DANTAS ALEXANDRINO</t>
  </si>
  <si>
    <t>031.802.342-37</t>
  </si>
  <si>
    <t>ANNA CAROLINE PESO DA SILVA COELHO</t>
  </si>
  <si>
    <t>026.037.662-01</t>
  </si>
  <si>
    <t>ANEICY DOS SANTOS RAMOS</t>
  </si>
  <si>
    <t>700.768.702-43</t>
  </si>
  <si>
    <t>BARBARA KAMILLY PAES DE ABREU</t>
  </si>
  <si>
    <t>094.800.869-56</t>
  </si>
  <si>
    <t>BEATRIZ VENATTI SANTILLI</t>
  </si>
  <si>
    <t>039.113.972-08</t>
  </si>
  <si>
    <t>BEATRIZ TAVARES MATIAS</t>
  </si>
  <si>
    <t>017.737.682-12</t>
  </si>
  <si>
    <t>702.902.052-98</t>
  </si>
  <si>
    <t>CLAUDIA LORENA ELEUTERIO DA SILVA</t>
  </si>
  <si>
    <t>057.763.962-55</t>
  </si>
  <si>
    <t>FÁBIO DE SOUZA ARAUJO JUNIOR</t>
  </si>
  <si>
    <t>010.156.072-92</t>
  </si>
  <si>
    <t>FELIPE MARTINS DE SOUZA</t>
  </si>
  <si>
    <t>057.142.862-27</t>
  </si>
  <si>
    <t>GIULIANA DE ARAUJO FARIAS</t>
  </si>
  <si>
    <t>026.214.192-24</t>
  </si>
  <si>
    <t>HÁDIBA FREITAS LUZEIRO</t>
  </si>
  <si>
    <t>034.236.942-38</t>
  </si>
  <si>
    <t>JOÃO VITOR RIBEIRO GOMES PEREIRA</t>
  </si>
  <si>
    <t>701.501.262-63</t>
  </si>
  <si>
    <t>LAIS DA SILVA PEREIRA</t>
  </si>
  <si>
    <t>025.166.152-05</t>
  </si>
  <si>
    <t>LAYLA PINTO RODRIGUES</t>
  </si>
  <si>
    <t>066.010.242-01</t>
  </si>
  <si>
    <t>LUCAS GABRIEL SILVA DA COSTA</t>
  </si>
  <si>
    <t>007.095.672-35</t>
  </si>
  <si>
    <t>LUCIANO MACHADO DO NASCIMENTO</t>
  </si>
  <si>
    <t>010.088.822-40</t>
  </si>
  <si>
    <t>LUIZ CARLOS COSTA DE SOUZA</t>
  </si>
  <si>
    <t>034.461.292-94</t>
  </si>
  <si>
    <t>MARIA CLARA RODRIGUES MIRANDA</t>
  </si>
  <si>
    <t>001.432.872-06</t>
  </si>
  <si>
    <t>MARIA EDUARDA ANDRADE DE MORAES</t>
  </si>
  <si>
    <t>014.316.142-38</t>
  </si>
  <si>
    <t>MATEUS MARQUES BRUNO</t>
  </si>
  <si>
    <t>027.732.862-43</t>
  </si>
  <si>
    <t>MATHEUS CAMPOS DE OLIVEIRA</t>
  </si>
  <si>
    <t>PHÂMELLA VICTORIA SANTOS DE PAIVA SOUZA</t>
  </si>
  <si>
    <t>537.249.502-25</t>
  </si>
  <si>
    <t>RAMON RODRIGO DE ANDRADE CABRAL</t>
  </si>
  <si>
    <t>046.300.732-80</t>
  </si>
  <si>
    <t>RAQUEL RODRIGUES NOGUEIRA</t>
  </si>
  <si>
    <t>042.355.442-50</t>
  </si>
  <si>
    <t>SARAH THAYGAH MATEUS ALBERTINO</t>
  </si>
  <si>
    <t>044.352.942-65</t>
  </si>
  <si>
    <t>TAISA DA CRUZ DAVILA</t>
  </si>
  <si>
    <t>021.831.682-85</t>
  </si>
  <si>
    <t>THAIZA ZILAY MOURA DA SILVA</t>
  </si>
  <si>
    <t>022.382.052-09</t>
  </si>
  <si>
    <t>THIAGO ABREU DE ALMEIDA</t>
  </si>
  <si>
    <t>073.727.332-19</t>
  </si>
  <si>
    <t>VANEIDE DE SOUZA LIMA</t>
  </si>
  <si>
    <t>069.887.952-00</t>
  </si>
  <si>
    <t>VITÓRIA PEREIRA ALMEIDA</t>
  </si>
  <si>
    <t>703.448.642-51</t>
  </si>
  <si>
    <t>018.110.862-33</t>
  </si>
  <si>
    <t xml:space="preserve">EMILLY CRISTINA FALCÃO DOS SANTOS </t>
  </si>
  <si>
    <t>LAIS MARQUES DA SILVA</t>
  </si>
  <si>
    <t>019.719.292-04</t>
  </si>
  <si>
    <t>EDUARDA BENTO CORREIA</t>
  </si>
  <si>
    <t>103.441.922-61</t>
  </si>
  <si>
    <t>KETHLIM TORRES DA SILVA</t>
  </si>
  <si>
    <t>032.454.572-00</t>
  </si>
  <si>
    <t>FERNANDO REIS DOS SANTOS</t>
  </si>
  <si>
    <t>JANAINA CAROLAINE BENTES DE SOUZA</t>
  </si>
  <si>
    <t>095.389.062-76</t>
  </si>
  <si>
    <t>VITORIA FEITOSA</t>
  </si>
  <si>
    <t>ARIANA FAIA ZAPATA</t>
  </si>
  <si>
    <t>079.500.462-10</t>
  </si>
  <si>
    <t>ESMERALDO DOS SANTOS OLIVEIRA</t>
  </si>
  <si>
    <t>KAREN VANESSA VIEIRA DE JESUS</t>
  </si>
  <si>
    <t>026.504.022-10</t>
  </si>
  <si>
    <t>011.254.872-59</t>
  </si>
  <si>
    <t>MARIA APARECIDA DA SILVA RODRIGUES</t>
  </si>
  <si>
    <t>821.775.112-91</t>
  </si>
  <si>
    <t>INICIO 01/06</t>
  </si>
  <si>
    <t>ANA PAULA  MENEZES DO NASCIMENTO</t>
  </si>
  <si>
    <t>002.661.372-70</t>
  </si>
  <si>
    <t>5 DIAS DE TRABALHO E 15 DIAS DE RECESSO (DESLIGADO 05/06)</t>
  </si>
  <si>
    <t>SAIR DA FOLHA DE JULHO</t>
  </si>
  <si>
    <t>058.321.732-01</t>
  </si>
  <si>
    <t>LERIANE BATISTA SIMÃO</t>
  </si>
  <si>
    <t>NATÁLIA RONDON RABELO</t>
  </si>
  <si>
    <t>704.921.972-02</t>
  </si>
  <si>
    <t>INICIO 01/06        ??????</t>
  </si>
  <si>
    <t>INICIO 01/06 ????</t>
  </si>
  <si>
    <t>ELIAS EMANUEL CAMURÇA CORRÊA</t>
  </si>
  <si>
    <t>702.251.452-60</t>
  </si>
  <si>
    <t>LORENA MARCELLA NUNES FRANÇA DE SOUZA</t>
  </si>
  <si>
    <t>034.383.042-60</t>
  </si>
  <si>
    <t>VICTHOR CAUÃ DA SILVA AMORIM</t>
  </si>
  <si>
    <t>025.773.012-51</t>
  </si>
  <si>
    <t xml:space="preserve">INICIO 01/06 </t>
  </si>
  <si>
    <t>ALAN PISSANGO ARÉVALO</t>
  </si>
  <si>
    <t>072.612.452-40</t>
  </si>
  <si>
    <t>026.566.022-03</t>
  </si>
  <si>
    <t>VINICIUS DE SOUZA COLARES</t>
  </si>
  <si>
    <t>pagando recesso . Saiu dia 30/05</t>
  </si>
  <si>
    <t>KARINE FRANÇA DIAS</t>
  </si>
  <si>
    <t>CAROLINE RODRIGUES REIS</t>
  </si>
  <si>
    <t>NAILSO DA SILVA GONÇALVES</t>
  </si>
  <si>
    <t>CARLOS DANIEL NASCIMENTO DOS SANTOS</t>
  </si>
  <si>
    <t>HÉLIO GABRIEL ASSUNÇÃO DA SILVA SOUZA</t>
  </si>
  <si>
    <t>JOSÉ MIGUEL DE OLIVEIRA GOMES</t>
  </si>
  <si>
    <t>ROSIMARA LIMA DOS SANTOS</t>
  </si>
  <si>
    <t>LARISSA LOUREIRO MEDEIROS</t>
  </si>
  <si>
    <t>027.885.892-98</t>
  </si>
  <si>
    <t>046.965.472-48</t>
  </si>
  <si>
    <t>002.992.592-42</t>
  </si>
  <si>
    <t>020.225.812-29</t>
  </si>
  <si>
    <t>069.324.042-30</t>
  </si>
  <si>
    <t>FABRICIO MESQUITA DA SILVA</t>
  </si>
  <si>
    <t>LARISSA NASCIMENTO DOS SANTOS</t>
  </si>
  <si>
    <t>704.243.032-80</t>
  </si>
  <si>
    <t>ADRI FERREIRA VIEIRA</t>
  </si>
  <si>
    <t>077.781.162-60</t>
  </si>
  <si>
    <t>705.888.612-19</t>
  </si>
  <si>
    <t>035.734.952-06</t>
  </si>
  <si>
    <t>034.226.992-52</t>
  </si>
  <si>
    <t>CARLA VASCONCELOS DASMACENA</t>
  </si>
  <si>
    <t>PAGANDO 1 DIA TRABALHADO E 15 DIAS DE RECESSO (Desligada em 01/07/23)</t>
  </si>
  <si>
    <t>DECLARAÇÃO DO SEGUNDO SEMENSTRE  DE 2023</t>
  </si>
  <si>
    <t>MELLODY DOS SANTOS ARAUJO</t>
  </si>
  <si>
    <t>055.494.122-84</t>
  </si>
  <si>
    <t>NÍVEA FRANCISCA FERMIN RAMOS</t>
  </si>
  <si>
    <t>748.754.502-49</t>
  </si>
  <si>
    <t>SAULO WILLIAM VEIGA NEVES</t>
  </si>
  <si>
    <t>ADRYA THAMIRES DA SILVA ALVES</t>
  </si>
  <si>
    <t>IZABELLE DE SOUZA MACHADO</t>
  </si>
  <si>
    <t>021.241.872-60</t>
  </si>
  <si>
    <t>027.431.982-90</t>
  </si>
  <si>
    <t>LIAH FERNANDA BARBOSA BARROS</t>
  </si>
  <si>
    <t>704.892.862-08</t>
  </si>
  <si>
    <t>BIANCA SOUZA OLIVEIRA</t>
  </si>
  <si>
    <t>064.643.802-65</t>
  </si>
  <si>
    <t>VANESSA ALEIXO COELHO</t>
  </si>
  <si>
    <t xml:space="preserve">RAYNARA MONIC FRANCO GOMES </t>
  </si>
  <si>
    <t>038.392.972-57</t>
  </si>
  <si>
    <t>019.459.882-90</t>
  </si>
  <si>
    <t>PAMELA ARAUJO BRITO</t>
  </si>
  <si>
    <t>265.00</t>
  </si>
  <si>
    <t>Ativo</t>
  </si>
  <si>
    <t>EDJANE SOUZA CRUZ</t>
  </si>
  <si>
    <t>058.456.192-03</t>
  </si>
  <si>
    <t xml:space="preserve">IZABELLE DE SOUZA MACHADO </t>
  </si>
  <si>
    <t>020.254.682-96</t>
  </si>
  <si>
    <t xml:space="preserve">JANAINA CAROLAINE BENTES DE SOUZA </t>
  </si>
  <si>
    <t>KARINE FRANCA DIAS</t>
  </si>
  <si>
    <t xml:space="preserve">LAÍS MARQUES DA SILVA </t>
  </si>
  <si>
    <t>NIKOLY SILVA DE ARAUJO</t>
  </si>
  <si>
    <t>NIVEA FRANCISCA FERMIN RAMOS</t>
  </si>
  <si>
    <t>RAYNARA MONIC FRANCO GOMES</t>
  </si>
  <si>
    <t>TAYNARA CORDOVIL DA SILVA</t>
  </si>
  <si>
    <t xml:space="preserve">THAYANE DA SILVA LUCAS </t>
  </si>
  <si>
    <t>640.00</t>
  </si>
  <si>
    <t xml:space="preserve">ADRI FERREIRA VIEIRA </t>
  </si>
  <si>
    <t xml:space="preserve">BEATRIZ VANETTI SANTILLI </t>
  </si>
  <si>
    <t>CARLA VASCONCELOS DAMASCENA</t>
  </si>
  <si>
    <t>ELIAS EMANUEL CAMURCA CORREA</t>
  </si>
  <si>
    <t>EMILLY CRISTINA FALCÃO DOS SANTOS</t>
  </si>
  <si>
    <t xml:space="preserve">ESMERALDO DOS SANTOS  OLIVEIRA </t>
  </si>
  <si>
    <t>FABIO DE SOUZA ARAUJO JUNIOR</t>
  </si>
  <si>
    <t>921.156.752-15</t>
  </si>
  <si>
    <t xml:space="preserve">GIULIANA DE ARAÚJO FARIAS </t>
  </si>
  <si>
    <t>KAREN VANESSA VIERA DE JESUS</t>
  </si>
  <si>
    <t>961.639.502-59</t>
  </si>
  <si>
    <t xml:space="preserve">KETHLIM TORRES DA SILVA </t>
  </si>
  <si>
    <t xml:space="preserve">LAIS DA SILVA PEREIRA </t>
  </si>
  <si>
    <t>LIAH FERNANDA  BARBOSA BARROS</t>
  </si>
  <si>
    <t>MARIA EDUARDA ANDRADE DE MORAIS</t>
  </si>
  <si>
    <t xml:space="preserve">NATALIA RONDON RABELO </t>
  </si>
  <si>
    <t xml:space="preserve">PHÂMELLA VICTÓRIA SANTOS DE PAIVA SOUZA </t>
  </si>
  <si>
    <t xml:space="preserve">ROSIMARA LIMA DOS SANTOS </t>
  </si>
  <si>
    <t>VINÍCIUS DE SOUSA COLARES</t>
  </si>
  <si>
    <t>VITORIA PEREIRA ALMEIDA</t>
  </si>
  <si>
    <t>d) Σ Taxa Administrativa:  (22,46 p/ estagiário):</t>
  </si>
  <si>
    <t>IDAM</t>
  </si>
  <si>
    <t>701.277.442-82</t>
  </si>
  <si>
    <t>JULIO CEZAR RODRIGUES BASILIO JUNIOR</t>
  </si>
  <si>
    <t>MATHEUS ALVES TAPAJÓS</t>
  </si>
  <si>
    <t>034.521.342-45</t>
  </si>
  <si>
    <t>ADRIELE MELO DE SOUZA</t>
  </si>
  <si>
    <t>BEATRIZ DOS SANTOS MAIA</t>
  </si>
  <si>
    <t>034.177.012-44</t>
  </si>
  <si>
    <t>ANA LAYSA DE ABREU NOGUEIRA</t>
  </si>
  <si>
    <t>034.584.652-43</t>
  </si>
  <si>
    <t>036.663.312-03</t>
  </si>
  <si>
    <t>TAINA BRIGLIA PEREIRA DE ARAUJO</t>
  </si>
  <si>
    <t>705.460.542-00</t>
  </si>
  <si>
    <t>MATHEUS ALVES TAPAJOS</t>
  </si>
  <si>
    <t xml:space="preserve">ANA LAYSA DE ABREU NOGUEIRA </t>
  </si>
  <si>
    <t>003.356.122-29</t>
  </si>
  <si>
    <t>DANIELLE PIRES DE SOUZA</t>
  </si>
  <si>
    <t>FORA DA FOLHA</t>
  </si>
  <si>
    <t>TERMO DE EFETIVIDADE CIEE</t>
  </si>
  <si>
    <t>Conta para depósito:CIEE | Banco          Agência                          Conta</t>
  </si>
  <si>
    <r>
      <t>Observações:</t>
    </r>
    <r>
      <rPr>
        <sz val="9"/>
        <color rgb="FF333333"/>
        <rFont val="Calibri"/>
        <family val="2"/>
      </rPr>
      <t xml:space="preserve"> O preenchimento correto e completo deste documento é obrigatório, pois, dele são retiradas as informações referentes ao repasse da Bolsa Auxílio e sua prestação de contas. </t>
    </r>
  </si>
  <si>
    <t>30 DIAS DE FÉRIAS</t>
  </si>
  <si>
    <t xml:space="preserve">FAZER DESLIGAMENTO </t>
  </si>
  <si>
    <t>DESLIGADA</t>
  </si>
  <si>
    <t>JANEIRO</t>
  </si>
  <si>
    <t>FAZER DESLIGAMENTO EM 31/12</t>
  </si>
  <si>
    <t>TIRAR DA FOLHA</t>
  </si>
  <si>
    <t>COMPLETOU 2 ANOS. PAGANDO RECESSO EM JANEIRO</t>
  </si>
  <si>
    <t xml:space="preserve">N                                                                                                                                      </t>
  </si>
  <si>
    <t xml:space="preserve">PAGANDO RECESSO DE 15 DIAS . RETIRAR DA FOLHA </t>
  </si>
  <si>
    <t>DESLIGADA EM 31/12 . PAGAR 15 DIAS DE RECESSO</t>
  </si>
  <si>
    <t>ENCERRA CONTRATO EM 31/12. PAGANDO 2 RECESSOS NA FOLHA DE JANEIRO</t>
  </si>
  <si>
    <t>FORMANDO. PAGANDO RECESSO 15 DIAS EM JANEIRO</t>
  </si>
  <si>
    <t xml:space="preserve">DESLIGADO EM DEZEBRO . PAGANDO 15 DIAS DE RECESSO </t>
  </si>
  <si>
    <t xml:space="preserve">COMPLETOU 2 ANOS. PAGANDO E RECESSOS </t>
  </si>
  <si>
    <t>SOLICITOU DESLIGAMENTO. PAGANDO 15 DIAS DE RECESSO</t>
  </si>
  <si>
    <t>I5 DIAS DE FÉRIAS</t>
  </si>
  <si>
    <t>SOLICITOU DESLIGAMENTO EM 31/12/23. RECEBE 15 DIAS DE RECESSO EM JANEIRO</t>
  </si>
  <si>
    <t>945.664.532-00</t>
  </si>
  <si>
    <t>LEILA JORDANA SANDES OLIVEIRA</t>
  </si>
  <si>
    <t>006.856.362-08</t>
  </si>
  <si>
    <t>PRISCILA MATOS GOMES</t>
  </si>
  <si>
    <t>070.088.912-45</t>
  </si>
  <si>
    <t>SORAIA DA SILVA REIS</t>
  </si>
  <si>
    <t>DESISTIU</t>
  </si>
  <si>
    <t>706.367.632-69</t>
  </si>
  <si>
    <t>DEBORAH SILVA DE SOUZA</t>
  </si>
  <si>
    <t>004.042.662-90</t>
  </si>
  <si>
    <t>SUELEM RIBEIRO DE CARVALHO</t>
  </si>
  <si>
    <t>047.121.072-27</t>
  </si>
  <si>
    <t>FRANCIMÁRCIO ALVES DE LIMA</t>
  </si>
  <si>
    <t>NICOLE SUSY MENDONÇA DE FREITAS</t>
  </si>
  <si>
    <t>039.019.132-97</t>
  </si>
  <si>
    <t>JOSÉ VITOR BOM JESUS DE SOUZA</t>
  </si>
  <si>
    <t>045.167.572-06</t>
  </si>
  <si>
    <t>704.355.272-90</t>
  </si>
  <si>
    <t>KAROLINE BARROS DAS NEVES</t>
  </si>
  <si>
    <t>MARCOS HELIEL FARIAS MOURA</t>
  </si>
  <si>
    <t>705.943.382-12</t>
  </si>
  <si>
    <t>011.352.042-50</t>
  </si>
  <si>
    <t>NILSON MENDONÇA FONSECA</t>
  </si>
  <si>
    <t>887.863.822-68</t>
  </si>
  <si>
    <t>STANLEY PANTOJA DA COSTA</t>
  </si>
  <si>
    <t>001.131.952-65</t>
  </si>
  <si>
    <t>CARLOS ROBERTO TORRES PAES JUNIOR</t>
  </si>
  <si>
    <t>790.933.102-91</t>
  </si>
  <si>
    <t>DANNIELY SOUZA DA SILVA</t>
  </si>
  <si>
    <t>704.689.652-62</t>
  </si>
  <si>
    <t xml:space="preserve">EDWELISON DA SILVA OLIVEIRA </t>
  </si>
  <si>
    <t>062.372.802-86</t>
  </si>
  <si>
    <t>ELAINE CRISTINA RODRIGUES FIGUEIRA</t>
  </si>
  <si>
    <t>062.889.032-05</t>
  </si>
  <si>
    <t>EMILY SAMILY DE SOUZA PEREIRA</t>
  </si>
  <si>
    <t>703.667.142-44</t>
  </si>
  <si>
    <t>FERNANDO LUCAS DE AZEVEDO LIMA</t>
  </si>
  <si>
    <t>023.337.732-86</t>
  </si>
  <si>
    <t>GUSTAVO VIANA DE CASTRO</t>
  </si>
  <si>
    <t>021.738.412-97</t>
  </si>
  <si>
    <t>JOÃO PAULO SIQUEIRA BRANDÃO</t>
  </si>
  <si>
    <t>040.249.862-36</t>
  </si>
  <si>
    <t>MARIVALDO CAVALCANTE DO NASCIMENTO NETO</t>
  </si>
  <si>
    <t>703.451.382-10</t>
  </si>
  <si>
    <t>MATHEUS SHAMI LEMOS SANTANA</t>
  </si>
  <si>
    <t>TAYANE GALVÃO PINHEIRO</t>
  </si>
  <si>
    <t>076.077.122-75</t>
  </si>
  <si>
    <t>042.282.792-44</t>
  </si>
  <si>
    <t>VINÍCIUS FRANCISCO CATETE DE MACÊDO SILVA</t>
  </si>
  <si>
    <t>ANANDA GUIMARÃES NÓBREGA</t>
  </si>
  <si>
    <t>704.958.472-08</t>
  </si>
  <si>
    <t>ANTONIA PAMELA SILVESTRE LOPES</t>
  </si>
  <si>
    <t>041.919.952-78</t>
  </si>
  <si>
    <t>022.211.072-41</t>
  </si>
  <si>
    <t>CHRISTINY ALBORADO DE CARVALHO</t>
  </si>
  <si>
    <t>042.282.812-22</t>
  </si>
  <si>
    <t>LARISSA GABRIELA CATETE MACÊDO SILVA</t>
  </si>
  <si>
    <t>LUCAS DE ALMEIDA LEMOS</t>
  </si>
  <si>
    <t>059.122.672-37</t>
  </si>
  <si>
    <t>705.057.922-06</t>
  </si>
  <si>
    <t>MANUELA DE ANDRADE RODRIGUES</t>
  </si>
  <si>
    <t>051.334.452-70</t>
  </si>
  <si>
    <t>RAQUEL BATISTA DE LIMA</t>
  </si>
  <si>
    <t>072.028.982-33</t>
  </si>
  <si>
    <t>SHANDRYSON PORTO DE ALMEIDA</t>
  </si>
  <si>
    <t>791.645.952-34</t>
  </si>
  <si>
    <t>TAIANA NOGUEIRA CABRAL</t>
  </si>
  <si>
    <t>000.362.512-59</t>
  </si>
  <si>
    <t>ANTONIA ISABELLY MAIA DE ARAÚJO</t>
  </si>
  <si>
    <t>MARIA DA CONCEIÇÃO REGO MONTEIRO</t>
  </si>
  <si>
    <t>076.490.432-90</t>
  </si>
  <si>
    <t>REINALD DA SILVA NEVES</t>
  </si>
  <si>
    <t>045.161.862-92</t>
  </si>
  <si>
    <t>CIBELLY TAMAYO MANGABEIRA</t>
  </si>
  <si>
    <t>LETÍCIA LUZ XAVIER</t>
  </si>
  <si>
    <t>039.175.052-66</t>
  </si>
  <si>
    <t xml:space="preserve">MAXWELL PENHA DA SILVA </t>
  </si>
  <si>
    <t>703.830.432-12</t>
  </si>
  <si>
    <t>RICARDO CAVALCANTE TEIXEIRA</t>
  </si>
  <si>
    <t>051.117.702-08</t>
  </si>
  <si>
    <t>052.886.792-07</t>
  </si>
  <si>
    <t>NELSON GERALDO AQUINO DE CARVALHO</t>
  </si>
  <si>
    <t>CAMILA PACHECO DA SILVA MONTEIRO</t>
  </si>
  <si>
    <t>SARAH KELLY NINA CANTUÁRIO</t>
  </si>
  <si>
    <t>MARCOS SILVA DE FREITAS</t>
  </si>
  <si>
    <t>AMANDA LORENE SOUZA DIAS</t>
  </si>
  <si>
    <t>RELAÇÃO ESTAGIÁRIOS IDAM</t>
  </si>
  <si>
    <t xml:space="preserve">ESTAGIÁRIOS ENSINO MÉDIO </t>
  </si>
  <si>
    <t>ESTAGIÁRIOS ENSINO SUPERIOR</t>
  </si>
  <si>
    <t>TOTAL ENSINO MÉDIO 18</t>
  </si>
  <si>
    <t>DATA DE CONTRATAÇÃO</t>
  </si>
  <si>
    <t>PRAZO 2 ANOS</t>
  </si>
  <si>
    <t>VENC. CONTRATO CIEE</t>
  </si>
  <si>
    <t>PERÍODO ESTUDO</t>
  </si>
  <si>
    <t>AUTORIZAÇÃO</t>
  </si>
  <si>
    <t>VANDERLEI</t>
  </si>
  <si>
    <t>031.860.022-65</t>
  </si>
  <si>
    <t>045.094.252-01</t>
  </si>
  <si>
    <t>007.355.653-09</t>
  </si>
  <si>
    <t>705.124.062-51</t>
  </si>
  <si>
    <t>028.201.182-08</t>
  </si>
  <si>
    <t>DANIEL</t>
  </si>
  <si>
    <t>LARISSA</t>
  </si>
  <si>
    <t xml:space="preserve">ENSINO MÉDIO </t>
  </si>
  <si>
    <t>ENSINO SUPERIOR</t>
  </si>
  <si>
    <t>VAGAS PREENCHIDAS</t>
  </si>
  <si>
    <t>SALDO</t>
  </si>
  <si>
    <t>VAGAS CONTRATO</t>
  </si>
  <si>
    <t>ÁREA DE ATUAÇÃO</t>
  </si>
  <si>
    <t>GECON - GERÊNCIA DE CONTABILIDADE</t>
  </si>
  <si>
    <t>GEPAN - GERÊNCIA DE PRODUÇÃO ANIMAL</t>
  </si>
  <si>
    <t>GEAPC - GERÊNCIA DE APOIO E PRESTAÇÃO DE CONTAS</t>
  </si>
  <si>
    <t>DEFIN - DEPARTAMENTO FINANCEIRO</t>
  </si>
  <si>
    <t>GEORP - GERÊNCIA DE APOIO A ORGANIZAÇÃO DE PRODUTORES</t>
  </si>
  <si>
    <t>GRH - GERÊNCIA DE RECURSOS HUMANOS</t>
  </si>
  <si>
    <t>GEPM - GERÊNCIA DE APOIO A PRODUÇÃO MADEREIRA</t>
  </si>
  <si>
    <t>NUCGEO - NÚCLEO DE GEOPROCESSAMENTO</t>
  </si>
  <si>
    <t>GERÊNCIA DE APOIO A AQUICULTURA E PESCA - GEAPE</t>
  </si>
  <si>
    <t xml:space="preserve">NSS - NÚCLEO DE SERVIÇO SOCIAL </t>
  </si>
  <si>
    <t>GEMAP - GERÊNCIA DE MATERIAIS E PATRIMÔNIO</t>
  </si>
  <si>
    <t>ENFERMARIA</t>
  </si>
  <si>
    <t>PROTOCOLO</t>
  </si>
  <si>
    <t>GEAC - GERÊNCIA DE ACOMPANHAMENTO E CONTROLE</t>
  </si>
  <si>
    <t>CARTEIRINHA DO PRODUTOR</t>
  </si>
  <si>
    <t>NTI - NÚCLEO DE TECNOLOGIA DA INFORMAÇÃO</t>
  </si>
  <si>
    <t>DEPLA - DEPARTAMENTO DE PLANEJAMENTO</t>
  </si>
  <si>
    <t>CONTROLE INTERNO</t>
  </si>
  <si>
    <t>GEAG - GERÊNCIA DE AGROINDÚSTRIA</t>
  </si>
  <si>
    <t xml:space="preserve">GEABS - GERÊNCIA DE AQUISIÇÃO DE BENS E SERVIÇOS </t>
  </si>
  <si>
    <t>GECAM - GERÊNCIA DE CAPACITAÇÃO</t>
  </si>
  <si>
    <t>NÚCLEO DE TECNOLOGIA DA INFORMAÇÃO - NTI</t>
  </si>
  <si>
    <t>GECOM - GERÊNCIA DE COMUNICAÇÃO</t>
  </si>
  <si>
    <t>GERÊNCIA DE PRODUÇÃO VEGETAL - GPV</t>
  </si>
  <si>
    <t>DATEF - DEPARTAMENTO DE ASSISTÊNCIA TÉCNICA E EXTENSÃO FLORESTAL</t>
  </si>
  <si>
    <t>UNLOC IPIXUNA</t>
  </si>
  <si>
    <t>UNIDADE LOCAL MANACAPURU</t>
  </si>
  <si>
    <t>UNIDADE LOCAL CARAUARI</t>
  </si>
  <si>
    <t>UNIDADE LOCAL DE TABATINGA</t>
  </si>
  <si>
    <t>UNIDADE LOCAL DE JURUÁ</t>
  </si>
  <si>
    <t>UNIDADE LOCAL DE BALBINA</t>
  </si>
  <si>
    <t>UNIDADE LOCAL DE NOVA OLINDA DO NORTE</t>
  </si>
  <si>
    <t>UNIDADE LOCAL DE ITACOATIARA</t>
  </si>
  <si>
    <t>UNIDADE LOCAL DE MANICORÉ</t>
  </si>
  <si>
    <t>UNIDADE LOCAL BARCELOS</t>
  </si>
  <si>
    <t>UNIDADE LOCAL URUCARÁ</t>
  </si>
  <si>
    <t>UNIDADE LOCAL DE SILVES</t>
  </si>
  <si>
    <t>UNIDADE LOCAL DE PAUINI</t>
  </si>
  <si>
    <t>UNIDADE LOCAL DE URUCARÁ</t>
  </si>
  <si>
    <t>UNIDADE LOCAL DE MANAQUIRI</t>
  </si>
  <si>
    <t>UNIDADE LOCAL DE BORBA</t>
  </si>
  <si>
    <t>UNIDADE LOCAL ITAMARATI</t>
  </si>
  <si>
    <t>DOPER</t>
  </si>
  <si>
    <t>UNIDADE LOCAL DE AMATURÁ</t>
  </si>
  <si>
    <t>UNIDADE LOCAL DE SÃO PAULO DE OLIVENÇA</t>
  </si>
  <si>
    <t>UNIDADE LOCAL DE TONANTINS</t>
  </si>
  <si>
    <t>UNIDADE LOCAL MANAQUIRI</t>
  </si>
  <si>
    <t>UNIDADE LOCAL DE MATUPY</t>
  </si>
  <si>
    <t>UNIDADE LOCAL DE NOVO REMANSO</t>
  </si>
  <si>
    <t>UNIDADE LOCAL DE BARCELOS</t>
  </si>
  <si>
    <t>UNIDADE LOCAL DE CAAPIRANGA</t>
  </si>
  <si>
    <t>GEAPO - GERÊNCIA DE APOIO A AGRECOLOGIA</t>
  </si>
  <si>
    <t>POSTO AVANÇADO DE MONTE SINAI - AUTAZES</t>
  </si>
  <si>
    <t>GEAPE - GERÊNCIA DE APOIO A AQUICULTURA E PESCA</t>
  </si>
  <si>
    <t>UNIDADE LOCAL ITACOATIARA</t>
  </si>
  <si>
    <t>UNIDADE LOCAL DE BENJAMIN CONSTANT</t>
  </si>
  <si>
    <t>UNIDADE LOCAL CAREIRO DA VARZEA</t>
  </si>
  <si>
    <t>MÉDIO</t>
  </si>
  <si>
    <t>SUPERIOR</t>
  </si>
  <si>
    <t>DIPLAN</t>
  </si>
  <si>
    <t>DAF</t>
  </si>
  <si>
    <t>DITER</t>
  </si>
  <si>
    <t>INTERIOR</t>
  </si>
  <si>
    <t>CAPITAL</t>
  </si>
  <si>
    <t>GABINETE</t>
  </si>
  <si>
    <t>ENSINO</t>
  </si>
  <si>
    <t>DIRETORIA</t>
  </si>
  <si>
    <t>LOCAL</t>
  </si>
  <si>
    <t>852.706.102-30</t>
  </si>
  <si>
    <t>PABLO ANDERSON AMORIM PINHEIRO</t>
  </si>
  <si>
    <t>ESTAGIÁRIOS ENSINO MÉDIO - INTERIOR</t>
  </si>
  <si>
    <t>ESTAGIÁRIOS ENSINO SUPERIOR - INTERIOR</t>
  </si>
  <si>
    <t>DATA DE 
CONTRATAÇÃO</t>
  </si>
  <si>
    <t>RELAÇÃO ESTAGIÁRIOS IDAM - ATUALIZADO EM 01/08/2024</t>
  </si>
  <si>
    <t>GEPP - GERÊNCIA DE PROGRAMAS E PROJETOS</t>
  </si>
  <si>
    <t>POSTO AVANÇADO DE LINDÓIA</t>
  </si>
  <si>
    <t>POSTO AVANÇADO DE VILA DE LINDÓIA</t>
  </si>
  <si>
    <t>TOTAL DOS ESTAGIÁRIOS DO ENSINO SUPERIOR: 22 NO INTERIOR</t>
  </si>
  <si>
    <t>TOTAL ENSINO SUPERIOR 70</t>
  </si>
  <si>
    <t>ELIENE</t>
  </si>
  <si>
    <t>UNIDADE LOCAL NOVO REMANSO</t>
  </si>
  <si>
    <t>UNIDADE LOCAL DE PRESIDENTE FIGUEIREDO</t>
  </si>
  <si>
    <t>UNIDADE LOCAL DE VILA DE LINDÓIA</t>
  </si>
  <si>
    <t>OK</t>
  </si>
  <si>
    <t>TOTAL DOS ESTAGIÁRIOS DO ENSINO MÉDIO: 16 NO INTERIOR</t>
  </si>
  <si>
    <t>N.</t>
  </si>
  <si>
    <t>TOTAL DOS ESTAGIÁRIOS DO ENSINO MÉDIO: 2 NA CAPITAL</t>
  </si>
  <si>
    <t>CIENTE REUNIÃO</t>
  </si>
  <si>
    <t>TOTAL DOS ESTAGIÁRIOS DO ENSINO SUPERIOR: 47 NA CAPITAL</t>
  </si>
  <si>
    <t xml:space="preserve">ASSINATURA </t>
  </si>
  <si>
    <t>NOME</t>
  </si>
  <si>
    <t>TOTAL DOS ESTAGIÁRIOS DO ENSINO SUPERIOR: 49 NA CAPITAL</t>
  </si>
  <si>
    <t xml:space="preserve">LISTA DE PRESENÇA </t>
  </si>
  <si>
    <t>TURNO</t>
  </si>
  <si>
    <t>MATUTINO</t>
  </si>
  <si>
    <t>VESPERTINO</t>
  </si>
  <si>
    <t>LUIZ FELIPE DA SILVA E SILVA</t>
  </si>
  <si>
    <t>ADRIANA GOMES DA SILVA</t>
  </si>
  <si>
    <t>ALYNE FERREIRA DE PAULA</t>
  </si>
  <si>
    <t>LAURA ELLEN DA SILVA SOUZA</t>
  </si>
  <si>
    <t>KAMANDRA GONÇALVES NUNES</t>
  </si>
  <si>
    <t>RENATA SILVA SERRÃO</t>
  </si>
  <si>
    <t>MYKAELA VITÓRIA DOS SANTOS CARDOSO CORREA</t>
  </si>
  <si>
    <t>CLARICE DE ALMEIDA BENTES DE MENDONÇA</t>
  </si>
  <si>
    <t>MARLESON LAURO BARBOSA LIMA</t>
  </si>
  <si>
    <t>YASMIM ALVES GALVÃO</t>
  </si>
  <si>
    <t xml:space="preserve">ANTONIA SOFIA NASCIMENTO DE HOLANDA </t>
  </si>
  <si>
    <t>THAISY FRANCINNY VIEIRA FERNANDES</t>
  </si>
  <si>
    <t>SAMUEL LIBERATO MARINHO DE OLIVEIRA</t>
  </si>
  <si>
    <t>EDUARDA MATOS FERREIRA</t>
  </si>
  <si>
    <t>CAROLINE TOMAZ DA SILVA</t>
  </si>
  <si>
    <t>JOÃO PAULO DA SILVA CASTRO SALES</t>
  </si>
  <si>
    <t>RAFAELA SILVA FERREIRA</t>
  </si>
  <si>
    <t xml:space="preserve">MARIA CLARA SILVA DE SOUZA </t>
  </si>
  <si>
    <t>LARISSA VITÓRIA DA SILVA GONDIM</t>
  </si>
  <si>
    <t>ANA BEATRIZ TÁVORA MACIEL</t>
  </si>
  <si>
    <t>CHRYSTIAN BATISTA DA ROCHA</t>
  </si>
  <si>
    <t>HOSHITON DA SILVA ANDRADE</t>
  </si>
  <si>
    <t>ANA LETÍCIA CIDADE DE OLIVEIRA</t>
  </si>
  <si>
    <t>KAILANY MARIA SILVEIRA MENDES</t>
  </si>
  <si>
    <t>MARCELA SOARES BINDÁ</t>
  </si>
  <si>
    <t>MARIÂNGELES NASCIMENTO PINHEIRO</t>
  </si>
  <si>
    <t>NATALIA DE MENEZES DE SENA</t>
  </si>
  <si>
    <t>DANIEL SILVA DOS ANJOS</t>
  </si>
  <si>
    <t>VINÍCIUS GAMA BARROSO</t>
  </si>
  <si>
    <t>LEANDERSON CHUNHA DA SILVA</t>
  </si>
  <si>
    <t xml:space="preserve">FABIANA DO NASCIMENTO ALMEIDA </t>
  </si>
  <si>
    <t>RAQUEL DE SOUZA PEREIRA</t>
  </si>
  <si>
    <t>ALEXANDRE FRANK ALVES MARINHO</t>
  </si>
  <si>
    <t>ADRIANA BARBOSA DA SILVA PEREIRA</t>
  </si>
  <si>
    <t>JOÃO VICTOR LAGO DA CUNHA</t>
  </si>
  <si>
    <t>MARIA KAILANY DOS SANTOS VALENTE</t>
  </si>
  <si>
    <t>RYAN FERREIRA NEVES</t>
  </si>
  <si>
    <t>LUÍZA KETULEN DE SOUZA MOREIRA</t>
  </si>
  <si>
    <t>FELIPE KAUÊ FREITAS PORTELA</t>
  </si>
  <si>
    <t>JULIANA TENÓRIO VIANA</t>
  </si>
  <si>
    <t>MARIA CAROLINA DA SILVA ABREU</t>
  </si>
  <si>
    <t>YASMIM PINTO ALHO</t>
  </si>
  <si>
    <t>MARIA IZABELA FERREIRA AVELINO</t>
  </si>
  <si>
    <t>ALICE RODRIGUES DA COSTA DA SILVA</t>
  </si>
  <si>
    <t>DHENNIFER LOPES MOUZINHO</t>
  </si>
  <si>
    <t>HELLEN REGINA SATURNINO FERREIRA</t>
  </si>
  <si>
    <t>ÍTALO COSTA DA SILVA</t>
  </si>
  <si>
    <t>MARIANA DA SILVA MENDONÇA</t>
  </si>
  <si>
    <t>BEATRIZ CHRISTINE AZEVEDO BATISTA</t>
  </si>
  <si>
    <t>FLÁVIO GABRIEL LEANDRO MARTINS</t>
  </si>
  <si>
    <t>JÚLIA EDUARDA LIMA CORRÊA DA SILVA</t>
  </si>
  <si>
    <t>KARLA BEATRIZ DE OLIVEIRA CASTRO TELES</t>
  </si>
  <si>
    <t>LAYSA SIQUEIRA DA SILVA</t>
  </si>
  <si>
    <t>LUIS FELIPE DE CASTRO LIMA</t>
  </si>
  <si>
    <t>REBEKA NASCIMENTO DE ALMEIDA</t>
  </si>
  <si>
    <t>LUZIA IZABEL CARDOSO VEIGA CRESPO</t>
  </si>
  <si>
    <t xml:space="preserve">ALESSANDRA TELES DE ALBUQUERQUE </t>
  </si>
  <si>
    <t>HAYANA LETÍCIA GUIMARÃES ALVES</t>
  </si>
  <si>
    <t>JULIANA BARBOSA VIDAL</t>
  </si>
  <si>
    <t>HEYDER LOUREIRO PINAGÉ NETO</t>
  </si>
  <si>
    <t>GABRIELLY MOREIRA DA SILVA</t>
  </si>
  <si>
    <t xml:space="preserve">ANDRESSA BENTES DE OLIVEIRA </t>
  </si>
  <si>
    <t xml:space="preserve">GLEICY LAURA MOREIRA DE OLIVEIRA </t>
  </si>
  <si>
    <t xml:space="preserve">LÍVIA ARIANE DOS SANTOS FREITAS </t>
  </si>
  <si>
    <t xml:space="preserve">SOFIA DE MELO CHAVES BARBOSA </t>
  </si>
  <si>
    <t>GILMACK GASSA ARÉVALO</t>
  </si>
  <si>
    <t>LOUHANNY ADNORAH PAIXÃO DE FREITAS</t>
  </si>
  <si>
    <t>STHEPHANY CARVALHO SOBREIRA</t>
  </si>
  <si>
    <t>ANA GUIMEL VITO PAULA DA SILVA</t>
  </si>
  <si>
    <t>CRISTIANE DOMINIQUE MATIAS DE SOUZA</t>
  </si>
  <si>
    <t>CARLOS RENÊ DE ALBUQUERQUE GALINDO</t>
  </si>
  <si>
    <t>GEOVANNA DA SILVA BONFIM</t>
  </si>
  <si>
    <t>KARLA GARCIA VASCONCELOS</t>
  </si>
  <si>
    <t>ALEX PINHEIRO DA SILVA JUNIOR</t>
  </si>
  <si>
    <t xml:space="preserve">ALÍCIA ARAÚJO NAVARRO </t>
  </si>
  <si>
    <t>GEOVANA LETHÍCIA BRÁS NASCIMENTO</t>
  </si>
  <si>
    <t>GRAZIELLE ABREU DA COSTA</t>
  </si>
  <si>
    <t xml:space="preserve">JOSÉ VINÍCIUS SOUZA DA SILVA </t>
  </si>
  <si>
    <t>NIKA YUKI OTSUKA DE LIMA</t>
  </si>
  <si>
    <t>EMILLY EMANUELE PEREIRA ALHO</t>
  </si>
  <si>
    <t>GUILHERME NOGUEIRA DA SILVEIRA</t>
  </si>
  <si>
    <t>LIAH DE AZEVEDO DA SILVA</t>
  </si>
  <si>
    <t>MICKAEL NUNES RODRIGUES</t>
  </si>
  <si>
    <t>DIZIANE DA SILVA ALMEIDA</t>
  </si>
  <si>
    <t>MARIA EDUARDA XAVIER GOMES DE DEUS</t>
  </si>
  <si>
    <t xml:space="preserve">DEYSE KELLY SILVA MARTINS </t>
  </si>
  <si>
    <t>LUIZ MIGUEL FIRMINO PINHEIRO</t>
  </si>
  <si>
    <t>ENSINO MÉDIO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</si>
</sst>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00\ &quot; meses&quot;"/>
    <numFmt numFmtId="165" formatCode="&quot;e &quot;\ 00\ &quot; dias&quot;"/>
    <numFmt numFmtId="166" formatCode="0_);[Red]\(0\)"/>
    <numFmt numFmtId="167" formatCode="_(* #,##0.00_);_(* \(#,##0.00\);_(* &quot;-&quot;??_);_(@_)"/>
    <numFmt numFmtId="168" formatCode="_(&quot;R$ &quot;* #,##0.00_);_(&quot;R$ &quot;* \(#,##0.00\);_(&quot;R$ &quot;* &quot;-&quot;??_);_(@_)"/>
    <numFmt numFmtId="169" formatCode="_(* #,##0.00_);_(* \(#,##0.00\);_(* \-??_);_(@_)"/>
  </numFmts>
  <fonts count="10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theme="8" tint="-0.499984740745262"/>
      <name val="Calibri"/>
      <family val="2"/>
      <scheme val="minor"/>
    </font>
    <font>
      <b/>
      <i/>
      <sz val="16"/>
      <color theme="0"/>
      <name val="Calibri"/>
      <family val="2"/>
      <scheme val="minor"/>
    </font>
    <font>
      <b/>
      <sz val="10"/>
      <color rgb="FF00B0F0"/>
      <name val="Calibri"/>
      <family val="2"/>
      <scheme val="minor"/>
    </font>
    <font>
      <b/>
      <sz val="11"/>
      <color theme="2" tint="-0.499984740745262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2" tint="-0.89999084444715716"/>
      <name val="Calibri"/>
      <family val="2"/>
      <scheme val="minor"/>
    </font>
    <font>
      <b/>
      <sz val="9"/>
      <color theme="2" tint="-0.89999084444715716"/>
      <name val="Calibri"/>
      <family val="2"/>
      <scheme val="minor"/>
    </font>
    <font>
      <b/>
      <sz val="9"/>
      <color rgb="FFC0000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name val="Calibri"/>
      <family val="2"/>
    </font>
    <font>
      <sz val="8"/>
      <color rgb="FF000000"/>
      <name val="Arial"/>
      <family val="2"/>
    </font>
    <font>
      <sz val="10"/>
      <color rgb="FF262626"/>
      <name val="Calibri"/>
      <family val="2"/>
    </font>
    <font>
      <b/>
      <sz val="12"/>
      <color rgb="FF38761D"/>
      <name val="Courier New"/>
      <family val="3"/>
    </font>
    <font>
      <sz val="8"/>
      <color rgb="FF333333"/>
      <name val="Calibri"/>
      <family val="2"/>
    </font>
    <font>
      <b/>
      <u/>
      <sz val="8"/>
      <color rgb="FF333333"/>
      <name val="Calibri"/>
      <family val="2"/>
    </font>
    <font>
      <b/>
      <sz val="12"/>
      <color rgb="FF003366"/>
      <name val="Courier New"/>
      <family val="3"/>
    </font>
    <font>
      <b/>
      <sz val="5"/>
      <color rgb="FF000000"/>
      <name val="Times New Roman"/>
      <family val="1"/>
    </font>
    <font>
      <sz val="8"/>
      <color rgb="FF4F6128"/>
      <name val="Arial"/>
      <family val="2"/>
    </font>
    <font>
      <b/>
      <sz val="8"/>
      <color rgb="FFFFFFFF"/>
      <name val="Arial"/>
      <family val="2"/>
    </font>
    <font>
      <sz val="8"/>
      <color theme="0"/>
      <name val="Arial"/>
      <family val="2"/>
    </font>
    <font>
      <sz val="8"/>
      <color rgb="FFFFFFFF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8"/>
      <color rgb="FF000000"/>
      <name val="Arial"/>
      <family val="2"/>
    </font>
    <font>
      <b/>
      <sz val="8"/>
      <color theme="1"/>
      <name val="Arial"/>
      <family val="2"/>
    </font>
    <font>
      <sz val="8"/>
      <color theme="1"/>
      <name val="Verdana"/>
      <family val="2"/>
    </font>
    <font>
      <b/>
      <sz val="9"/>
      <color rgb="FF0F243E"/>
      <name val="Arial"/>
      <family val="2"/>
    </font>
    <font>
      <sz val="8"/>
      <color rgb="FF0F243E"/>
      <name val="Arial"/>
      <family val="2"/>
    </font>
    <font>
      <b/>
      <sz val="8"/>
      <color rgb="FF205867"/>
      <name val="Arial"/>
      <family val="2"/>
    </font>
    <font>
      <b/>
      <sz val="8"/>
      <color rgb="FFFF00FF"/>
      <name val="Arial"/>
      <family val="2"/>
    </font>
    <font>
      <sz val="11"/>
      <color theme="1"/>
      <name val="Calibri"/>
      <family val="2"/>
    </font>
    <font>
      <b/>
      <sz val="8"/>
      <color rgb="FFFF0000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9"/>
      <color rgb="FF000080"/>
      <name val="Calibri"/>
      <family val="2"/>
    </font>
    <font>
      <sz val="9"/>
      <color rgb="FF000080"/>
      <name val="Calibri"/>
      <family val="2"/>
    </font>
    <font>
      <b/>
      <sz val="9"/>
      <color theme="1"/>
      <name val="Arial"/>
      <family val="2"/>
    </font>
    <font>
      <b/>
      <sz val="9"/>
      <color rgb="FFFF0000"/>
      <name val="Arial"/>
      <family val="2"/>
    </font>
    <font>
      <b/>
      <sz val="11"/>
      <color rgb="FF0F243E"/>
      <name val="Tahoma"/>
      <family val="2"/>
    </font>
    <font>
      <b/>
      <sz val="10"/>
      <color theme="1"/>
      <name val="Arial"/>
      <family val="2"/>
    </font>
    <font>
      <b/>
      <sz val="9"/>
      <color rgb="FF4A452A"/>
      <name val="Calibri"/>
      <family val="2"/>
    </font>
    <font>
      <b/>
      <sz val="9"/>
      <color rgb="FF333333"/>
      <name val="Calibri"/>
      <family val="2"/>
    </font>
    <font>
      <sz val="9"/>
      <color rgb="FF333333"/>
      <name val="Calibri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</font>
    <font>
      <sz val="11"/>
      <color rgb="FFFF0000"/>
      <name val="Calibri"/>
      <family val="2"/>
    </font>
    <font>
      <sz val="11"/>
      <name val="Calibri"/>
      <family val="2"/>
      <scheme val="minor"/>
    </font>
    <font>
      <sz val="11"/>
      <color theme="1"/>
      <name val="Calibri"/>
      <family val="2"/>
    </font>
    <font>
      <sz val="8"/>
      <color rgb="FFFF0000"/>
      <name val="Arial"/>
      <family val="2"/>
    </font>
    <font>
      <b/>
      <sz val="11"/>
      <name val="Calibri"/>
      <family val="2"/>
    </font>
    <font>
      <sz val="8"/>
      <color rgb="FFFF0000"/>
      <name val="Verdana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Verdana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color rgb="FF00B050"/>
      <name val="Arial"/>
      <family val="2"/>
    </font>
    <font>
      <sz val="11"/>
      <color rgb="FF00B050"/>
      <name val="Calibri"/>
      <family val="2"/>
      <scheme val="minor"/>
    </font>
    <font>
      <b/>
      <sz val="20"/>
      <color rgb="FF000000"/>
      <name val="Arial"/>
      <family val="2"/>
    </font>
    <font>
      <sz val="20"/>
      <name val="Calibri"/>
      <family val="2"/>
    </font>
    <font>
      <sz val="9"/>
      <color rgb="FFFF0000"/>
      <name val="Arial"/>
      <family val="2"/>
    </font>
    <font>
      <sz val="11"/>
      <color rgb="FF00B050"/>
      <name val="Calibri"/>
      <family val="2"/>
    </font>
    <font>
      <sz val="8"/>
      <color rgb="FF00B050"/>
      <name val="Arial"/>
      <family val="2"/>
    </font>
    <font>
      <sz val="8"/>
      <color rgb="FF00B050"/>
      <name val="Verdana"/>
      <family val="2"/>
    </font>
    <font>
      <b/>
      <sz val="9"/>
      <color rgb="FF00B050"/>
      <name val="Arial"/>
      <family val="2"/>
    </font>
    <font>
      <sz val="12"/>
      <color theme="1"/>
      <name val="Calibri"/>
      <family val="2"/>
      <scheme val="minor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b/>
      <sz val="14"/>
      <color theme="1"/>
      <name val="Calibri"/>
      <family val="2"/>
      <scheme val="minor"/>
    </font>
    <font>
      <b/>
      <sz val="14"/>
      <color rgb="FFFFFFFF"/>
      <name val="Arial"/>
      <family val="2"/>
    </font>
    <font>
      <b/>
      <sz val="14"/>
      <color theme="0"/>
      <name val="Arial"/>
      <family val="2"/>
    </font>
    <font>
      <sz val="14"/>
      <color rgb="FF0070C0"/>
      <name val="Calibri"/>
      <family val="2"/>
      <scheme val="minor"/>
    </font>
    <font>
      <sz val="14"/>
      <color rgb="FF0070C0"/>
      <name val="Calibri"/>
      <family val="2"/>
    </font>
    <font>
      <sz val="14"/>
      <color theme="1"/>
      <name val="Calibri"/>
      <family val="2"/>
      <scheme val="minor"/>
    </font>
    <font>
      <sz val="14"/>
      <name val="Calibri"/>
      <family val="2"/>
    </font>
    <font>
      <b/>
      <sz val="14"/>
      <color theme="1"/>
      <name val="Arial"/>
      <family val="2"/>
    </font>
    <font>
      <b/>
      <sz val="14"/>
      <color rgb="FF0070C0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name val="Arial"/>
      <family val="2"/>
    </font>
    <font>
      <sz val="14"/>
      <name val="Calibri"/>
      <family val="2"/>
      <scheme val="minor"/>
    </font>
    <font>
      <sz val="16"/>
      <name val="Calibri"/>
      <family val="2"/>
      <scheme val="minor"/>
    </font>
    <font>
      <b/>
      <sz val="16"/>
      <name val="Arial"/>
      <family val="2"/>
    </font>
    <font>
      <sz val="25"/>
      <name val="Calibri"/>
      <family val="2"/>
      <scheme val="minor"/>
    </font>
    <font>
      <sz val="25"/>
      <name val="Calibri"/>
      <family val="2"/>
    </font>
    <font>
      <sz val="25"/>
      <color theme="1"/>
      <name val="Calibri"/>
      <family val="2"/>
      <scheme val="minor"/>
    </font>
    <font>
      <b/>
      <sz val="25"/>
      <name val="Arial"/>
      <family val="2"/>
    </font>
    <font>
      <b/>
      <sz val="15"/>
      <name val="Arial"/>
      <family val="2"/>
    </font>
    <font>
      <b/>
      <sz val="15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2"/>
      <color rgb="FF00B05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5"/>
      <color rgb="FF000000"/>
      <name val="Arial"/>
      <family val="2"/>
    </font>
    <font>
      <b/>
      <sz val="11"/>
      <color rgb="FF000000"/>
      <name val="Arial"/>
      <family val="2"/>
    </font>
    <font>
      <b/>
      <sz val="9"/>
      <color rgb="FF000000"/>
      <name val="Arial"/>
      <family val="2"/>
    </font>
    <font>
      <b/>
      <sz val="11"/>
      <color rgb="FF00000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DDD9C3"/>
        <bgColor rgb="FFDDD9C3"/>
      </patternFill>
    </fill>
    <fill>
      <patternFill patternType="solid">
        <fgColor rgb="FFDAEEF3"/>
        <bgColor rgb="FFDAEEF3"/>
      </patternFill>
    </fill>
    <fill>
      <patternFill patternType="solid">
        <fgColor rgb="FF31859B"/>
        <bgColor rgb="FF31859B"/>
      </patternFill>
    </fill>
    <fill>
      <patternFill patternType="solid">
        <fgColor rgb="FF3DA5C1"/>
        <bgColor rgb="FF3DA5C1"/>
      </patternFill>
    </fill>
    <fill>
      <patternFill patternType="solid">
        <fgColor rgb="FFFFFFCC"/>
        <bgColor rgb="FFFFFFCC"/>
      </patternFill>
    </fill>
    <fill>
      <patternFill patternType="solid">
        <fgColor rgb="FFD8D8D8"/>
        <bgColor rgb="FFD8D8D8"/>
      </patternFill>
    </fill>
    <fill>
      <patternFill patternType="solid">
        <fgColor rgb="FFDBEEF4"/>
        <bgColor rgb="FFDBEEF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gray125">
        <bgColor theme="0" tint="-0.14996795556505021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31859B"/>
      </patternFill>
    </fill>
    <fill>
      <patternFill patternType="solid">
        <fgColor rgb="FFFFFF00"/>
        <bgColor rgb="FFFFFFFF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-0.249977111117893"/>
        <bgColor rgb="FF31859B"/>
      </patternFill>
    </fill>
    <fill>
      <patternFill patternType="gray125">
        <bgColor theme="0" tint="-0.249977111117893"/>
      </patternFill>
    </fill>
    <fill>
      <patternFill patternType="solid">
        <fgColor theme="0" tint="-0.249977111117893"/>
        <bgColor rgb="FFD8D8D8"/>
      </patternFill>
    </fill>
    <fill>
      <patternFill patternType="solid">
        <fgColor rgb="FFFFFF99"/>
        <bgColor rgb="FFD8D8D8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rgb="FF31859B"/>
      </patternFill>
    </fill>
    <fill>
      <patternFill patternType="solid">
        <fgColor rgb="FF2F859B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6" fillId="0" borderId="0"/>
    <xf numFmtId="0" fontId="97" fillId="0" borderId="0"/>
    <xf numFmtId="0" fontId="98" fillId="0" borderId="0" applyNumberFormat="0" applyFill="0" applyBorder="0" applyAlignment="0" applyProtection="0"/>
    <xf numFmtId="0" fontId="99" fillId="0" borderId="0"/>
  </cellStyleXfs>
  <cellXfs count="321">
    <xf numFmtId="0" fontId="0" fillId="0" borderId="0" xfId="0"/>
    <xf numFmtId="0" fontId="3" fillId="0" borderId="0" xfId="0" applyFont="1"/>
    <xf numFmtId="0" fontId="2" fillId="2" borderId="0" xfId="0" applyFont="1" applyFill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0" fillId="2" borderId="4" xfId="0" applyFill="1" applyBorder="1"/>
    <xf numFmtId="0" fontId="0" fillId="2" borderId="5" xfId="0" applyFill="1" applyBorder="1" applyAlignment="1">
      <alignment horizontal="center"/>
    </xf>
    <xf numFmtId="0" fontId="0" fillId="2" borderId="6" xfId="0" applyFill="1" applyBorder="1"/>
    <xf numFmtId="0" fontId="0" fillId="2" borderId="7" xfId="0" applyFill="1" applyBorder="1"/>
    <xf numFmtId="0" fontId="0" fillId="2" borderId="0" xfId="0" applyFill="1" applyAlignment="1">
      <alignment horizontal="center"/>
    </xf>
    <xf numFmtId="0" fontId="0" fillId="2" borderId="8" xfId="0" applyFill="1" applyBorder="1"/>
    <xf numFmtId="0" fontId="3" fillId="2" borderId="7" xfId="0" applyFont="1" applyFill="1" applyBorder="1"/>
    <xf numFmtId="0" fontId="5" fillId="2" borderId="8" xfId="0" applyFont="1" applyFill="1" applyBorder="1" applyAlignment="1">
      <alignment horizontal="left" vertical="center"/>
    </xf>
    <xf numFmtId="0" fontId="3" fillId="2" borderId="8" xfId="0" applyFont="1" applyFill="1" applyBorder="1"/>
    <xf numFmtId="14" fontId="7" fillId="3" borderId="2" xfId="0" applyNumberFormat="1" applyFont="1" applyFill="1" applyBorder="1" applyAlignment="1" applyProtection="1">
      <alignment horizontal="center" vertical="center"/>
      <protection locked="0"/>
    </xf>
    <xf numFmtId="44" fontId="7" fillId="3" borderId="2" xfId="1" applyFont="1" applyFill="1" applyBorder="1" applyAlignment="1" applyProtection="1">
      <alignment vertical="center"/>
      <protection locked="0"/>
    </xf>
    <xf numFmtId="44" fontId="1" fillId="2" borderId="0" xfId="1" applyFont="1" applyFill="1" applyBorder="1" applyAlignment="1">
      <alignment vertical="center"/>
    </xf>
    <xf numFmtId="0" fontId="9" fillId="4" borderId="2" xfId="0" applyFont="1" applyFill="1" applyBorder="1" applyAlignment="1">
      <alignment horizontal="center" vertical="center"/>
    </xf>
    <xf numFmtId="0" fontId="9" fillId="7" borderId="2" xfId="0" applyFont="1" applyFill="1" applyBorder="1" applyAlignment="1">
      <alignment horizontal="center" vertical="center"/>
    </xf>
    <xf numFmtId="164" fontId="10" fillId="2" borderId="3" xfId="0" applyNumberFormat="1" applyFont="1" applyFill="1" applyBorder="1" applyAlignment="1" applyProtection="1">
      <alignment horizontal="center" vertical="center"/>
      <protection hidden="1"/>
    </xf>
    <xf numFmtId="165" fontId="10" fillId="2" borderId="2" xfId="0" applyNumberFormat="1" applyFont="1" applyFill="1" applyBorder="1" applyAlignment="1" applyProtection="1">
      <alignment horizontal="center" vertical="center"/>
      <protection hidden="1"/>
    </xf>
    <xf numFmtId="2" fontId="10" fillId="2" borderId="2" xfId="0" applyNumberFormat="1" applyFont="1" applyFill="1" applyBorder="1" applyAlignment="1" applyProtection="1">
      <alignment horizontal="center" vertical="center"/>
      <protection hidden="1"/>
    </xf>
    <xf numFmtId="0" fontId="11" fillId="2" borderId="1" xfId="0" applyFont="1" applyFill="1" applyBorder="1" applyAlignment="1" applyProtection="1">
      <alignment horizontal="center" vertical="center"/>
      <protection hidden="1"/>
    </xf>
    <xf numFmtId="0" fontId="12" fillId="2" borderId="1" xfId="0" applyFont="1" applyFill="1" applyBorder="1" applyAlignment="1" applyProtection="1">
      <alignment horizontal="center" vertical="center"/>
      <protection hidden="1"/>
    </xf>
    <xf numFmtId="0" fontId="13" fillId="6" borderId="1" xfId="0" applyFont="1" applyFill="1" applyBorder="1" applyAlignment="1" applyProtection="1">
      <alignment horizontal="center" vertical="center"/>
      <protection hidden="1"/>
    </xf>
    <xf numFmtId="44" fontId="11" fillId="6" borderId="1" xfId="1" applyFont="1" applyFill="1" applyBorder="1" applyAlignment="1" applyProtection="1">
      <alignment horizontal="center" vertical="center"/>
      <protection hidden="1"/>
    </xf>
    <xf numFmtId="0" fontId="20" fillId="9" borderId="22" xfId="0" applyFont="1" applyFill="1" applyBorder="1" applyAlignment="1">
      <alignment horizontal="center" vertical="center"/>
    </xf>
    <xf numFmtId="0" fontId="23" fillId="12" borderId="22" xfId="0" applyFont="1" applyFill="1" applyBorder="1" applyAlignment="1">
      <alignment horizontal="center" vertical="center" wrapText="1"/>
    </xf>
    <xf numFmtId="0" fontId="24" fillId="12" borderId="22" xfId="0" applyFont="1" applyFill="1" applyBorder="1" applyAlignment="1">
      <alignment horizontal="center" vertical="center" wrapText="1"/>
    </xf>
    <xf numFmtId="0" fontId="24" fillId="13" borderId="22" xfId="0" applyFont="1" applyFill="1" applyBorder="1" applyAlignment="1">
      <alignment horizontal="center" vertical="center" wrapText="1"/>
    </xf>
    <xf numFmtId="0" fontId="25" fillId="12" borderId="22" xfId="0" applyFont="1" applyFill="1" applyBorder="1" applyAlignment="1">
      <alignment horizontal="center" vertical="center" wrapText="1"/>
    </xf>
    <xf numFmtId="0" fontId="23" fillId="13" borderId="22" xfId="0" applyFont="1" applyFill="1" applyBorder="1" applyAlignment="1">
      <alignment horizontal="center" vertical="center" wrapText="1"/>
    </xf>
    <xf numFmtId="0" fontId="25" fillId="13" borderId="22" xfId="0" applyFont="1" applyFill="1" applyBorder="1" applyAlignment="1">
      <alignment horizontal="center" vertical="center" wrapText="1"/>
    </xf>
    <xf numFmtId="0" fontId="26" fillId="0" borderId="22" xfId="0" applyFont="1" applyBorder="1" applyAlignment="1">
      <alignment horizontal="center" vertical="center"/>
    </xf>
    <xf numFmtId="2" fontId="27" fillId="0" borderId="22" xfId="0" applyNumberFormat="1" applyFont="1" applyBorder="1" applyAlignment="1">
      <alignment horizontal="center" vertical="center"/>
    </xf>
    <xf numFmtId="166" fontId="15" fillId="14" borderId="22" xfId="0" applyNumberFormat="1" applyFont="1" applyFill="1" applyBorder="1" applyAlignment="1">
      <alignment horizontal="center" vertical="center"/>
    </xf>
    <xf numFmtId="1" fontId="15" fillId="0" borderId="22" xfId="0" applyNumberFormat="1" applyFont="1" applyBorder="1" applyAlignment="1">
      <alignment horizontal="center" vertical="center"/>
    </xf>
    <xf numFmtId="2" fontId="28" fillId="0" borderId="22" xfId="0" applyNumberFormat="1" applyFont="1" applyBorder="1" applyAlignment="1">
      <alignment horizontal="center" vertical="center"/>
    </xf>
    <xf numFmtId="2" fontId="29" fillId="0" borderId="22" xfId="0" applyNumberFormat="1" applyFont="1" applyBorder="1" applyAlignment="1">
      <alignment horizontal="center" vertical="center"/>
    </xf>
    <xf numFmtId="166" fontId="30" fillId="0" borderId="22" xfId="0" applyNumberFormat="1" applyFont="1" applyBorder="1" applyAlignment="1">
      <alignment horizontal="center" vertical="center"/>
    </xf>
    <xf numFmtId="2" fontId="31" fillId="0" borderId="22" xfId="0" applyNumberFormat="1" applyFont="1" applyBorder="1" applyAlignment="1">
      <alignment horizontal="right" vertical="center"/>
    </xf>
    <xf numFmtId="2" fontId="32" fillId="0" borderId="22" xfId="0" applyNumberFormat="1" applyFont="1" applyBorder="1" applyAlignment="1">
      <alignment horizontal="right" vertical="center"/>
    </xf>
    <xf numFmtId="0" fontId="33" fillId="0" borderId="22" xfId="0" applyFont="1" applyBorder="1" applyAlignment="1">
      <alignment horizontal="center" vertical="center"/>
    </xf>
    <xf numFmtId="0" fontId="34" fillId="0" borderId="22" xfId="0" applyFont="1" applyBorder="1" applyAlignment="1">
      <alignment horizontal="center" vertical="center"/>
    </xf>
    <xf numFmtId="0" fontId="36" fillId="0" borderId="22" xfId="0" applyFont="1" applyBorder="1" applyAlignment="1">
      <alignment horizontal="center" vertical="center"/>
    </xf>
    <xf numFmtId="0" fontId="29" fillId="15" borderId="22" xfId="0" applyFont="1" applyFill="1" applyBorder="1" applyAlignment="1">
      <alignment horizontal="center" vertical="center"/>
    </xf>
    <xf numFmtId="167" fontId="29" fillId="15" borderId="22" xfId="0" applyNumberFormat="1" applyFont="1" applyFill="1" applyBorder="1" applyAlignment="1">
      <alignment horizontal="center" vertical="center"/>
    </xf>
    <xf numFmtId="0" fontId="49" fillId="0" borderId="2" xfId="0" applyFont="1" applyBorder="1" applyAlignment="1">
      <alignment horizontal="center" vertical="center"/>
    </xf>
    <xf numFmtId="0" fontId="49" fillId="18" borderId="2" xfId="0" applyFont="1" applyFill="1" applyBorder="1"/>
    <xf numFmtId="0" fontId="51" fillId="0" borderId="2" xfId="0" applyFont="1" applyBorder="1" applyAlignment="1">
      <alignment horizontal="center" vertical="center"/>
    </xf>
    <xf numFmtId="0" fontId="50" fillId="18" borderId="2" xfId="0" applyFont="1" applyFill="1" applyBorder="1"/>
    <xf numFmtId="0" fontId="49" fillId="18" borderId="2" xfId="0" applyFont="1" applyFill="1" applyBorder="1" applyAlignment="1">
      <alignment horizontal="center" vertical="center"/>
    </xf>
    <xf numFmtId="0" fontId="52" fillId="18" borderId="2" xfId="0" applyFont="1" applyFill="1" applyBorder="1"/>
    <xf numFmtId="0" fontId="49" fillId="19" borderId="2" xfId="0" applyFont="1" applyFill="1" applyBorder="1" applyAlignment="1">
      <alignment vertical="center"/>
    </xf>
    <xf numFmtId="0" fontId="54" fillId="20" borderId="26" xfId="0" applyFont="1" applyFill="1" applyBorder="1" applyAlignment="1">
      <alignment horizontal="center" vertical="center"/>
    </xf>
    <xf numFmtId="0" fontId="54" fillId="19" borderId="28" xfId="0" applyFont="1" applyFill="1" applyBorder="1" applyAlignment="1">
      <alignment vertical="center"/>
    </xf>
    <xf numFmtId="43" fontId="54" fillId="20" borderId="27" xfId="2" applyFont="1" applyFill="1" applyBorder="1" applyAlignment="1" applyProtection="1">
      <alignment horizontal="center" vertical="center"/>
    </xf>
    <xf numFmtId="0" fontId="54" fillId="19" borderId="26" xfId="0" applyFont="1" applyFill="1" applyBorder="1" applyAlignment="1">
      <alignment vertical="center"/>
    </xf>
    <xf numFmtId="43" fontId="54" fillId="20" borderId="28" xfId="2" applyFont="1" applyFill="1" applyBorder="1" applyAlignment="1" applyProtection="1">
      <alignment horizontal="center" vertical="center"/>
    </xf>
    <xf numFmtId="0" fontId="51" fillId="0" borderId="2" xfId="0" applyFont="1" applyBorder="1"/>
    <xf numFmtId="0" fontId="51" fillId="0" borderId="2" xfId="0" applyFont="1" applyBorder="1" applyAlignment="1">
      <alignment horizontal="center"/>
    </xf>
    <xf numFmtId="0" fontId="48" fillId="0" borderId="2" xfId="0" applyFont="1" applyBorder="1" applyAlignment="1">
      <alignment horizontal="center" vertical="center"/>
    </xf>
    <xf numFmtId="0" fontId="51" fillId="18" borderId="2" xfId="0" applyFont="1" applyFill="1" applyBorder="1" applyAlignment="1">
      <alignment horizontal="center" vertical="center"/>
    </xf>
    <xf numFmtId="0" fontId="0" fillId="0" borderId="2" xfId="0" applyBorder="1"/>
    <xf numFmtId="0" fontId="54" fillId="19" borderId="2" xfId="0" applyFont="1" applyFill="1" applyBorder="1" applyAlignment="1">
      <alignment vertical="center"/>
    </xf>
    <xf numFmtId="0" fontId="54" fillId="19" borderId="2" xfId="0" applyFont="1" applyFill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49" fillId="19" borderId="2" xfId="0" applyFont="1" applyFill="1" applyBorder="1" applyAlignment="1">
      <alignment horizontal="center" vertical="center"/>
    </xf>
    <xf numFmtId="0" fontId="35" fillId="18" borderId="2" xfId="0" applyFont="1" applyFill="1" applyBorder="1"/>
    <xf numFmtId="0" fontId="14" fillId="18" borderId="2" xfId="0" applyFont="1" applyFill="1" applyBorder="1"/>
    <xf numFmtId="0" fontId="48" fillId="0" borderId="2" xfId="0" applyFont="1" applyBorder="1" applyAlignment="1">
      <alignment horizontal="center"/>
    </xf>
    <xf numFmtId="0" fontId="50" fillId="18" borderId="2" xfId="0" applyFont="1" applyFill="1" applyBorder="1" applyAlignment="1">
      <alignment horizontal="left"/>
    </xf>
    <xf numFmtId="0" fontId="0" fillId="0" borderId="0" xfId="0" applyAlignment="1">
      <alignment horizontal="center"/>
    </xf>
    <xf numFmtId="0" fontId="14" fillId="0" borderId="2" xfId="0" applyFont="1" applyBorder="1" applyAlignment="1">
      <alignment horizontal="center" vertical="center"/>
    </xf>
    <xf numFmtId="0" fontId="50" fillId="18" borderId="2" xfId="0" applyFont="1" applyFill="1" applyBorder="1" applyAlignment="1">
      <alignment vertical="center"/>
    </xf>
    <xf numFmtId="2" fontId="53" fillId="0" borderId="22" xfId="0" applyNumberFormat="1" applyFont="1" applyBorder="1" applyAlignment="1">
      <alignment horizontal="center" vertical="center"/>
    </xf>
    <xf numFmtId="166" fontId="53" fillId="14" borderId="22" xfId="0" applyNumberFormat="1" applyFont="1" applyFill="1" applyBorder="1" applyAlignment="1">
      <alignment horizontal="center" vertical="center"/>
    </xf>
    <xf numFmtId="1" fontId="53" fillId="0" borderId="22" xfId="0" applyNumberFormat="1" applyFont="1" applyBorder="1" applyAlignment="1">
      <alignment horizontal="center" vertical="center"/>
    </xf>
    <xf numFmtId="2" fontId="36" fillId="0" borderId="22" xfId="0" applyNumberFormat="1" applyFont="1" applyBorder="1" applyAlignment="1">
      <alignment horizontal="center" vertical="center"/>
    </xf>
    <xf numFmtId="166" fontId="55" fillId="0" borderId="22" xfId="0" applyNumberFormat="1" applyFont="1" applyBorder="1" applyAlignment="1">
      <alignment horizontal="center" vertical="center"/>
    </xf>
    <xf numFmtId="2" fontId="42" fillId="0" borderId="22" xfId="0" applyNumberFormat="1" applyFont="1" applyBorder="1" applyAlignment="1">
      <alignment horizontal="right" vertical="center"/>
    </xf>
    <xf numFmtId="2" fontId="53" fillId="0" borderId="22" xfId="0" applyNumberFormat="1" applyFont="1" applyBorder="1" applyAlignment="1">
      <alignment horizontal="right" vertical="center"/>
    </xf>
    <xf numFmtId="0" fontId="14" fillId="18" borderId="2" xfId="0" applyFont="1" applyFill="1" applyBorder="1" applyAlignment="1">
      <alignment horizontal="left"/>
    </xf>
    <xf numFmtId="2" fontId="56" fillId="0" borderId="22" xfId="0" applyNumberFormat="1" applyFont="1" applyBorder="1" applyAlignment="1">
      <alignment horizontal="center" vertical="center"/>
    </xf>
    <xf numFmtId="166" fontId="56" fillId="14" borderId="22" xfId="0" applyNumberFormat="1" applyFont="1" applyFill="1" applyBorder="1" applyAlignment="1">
      <alignment horizontal="center" vertical="center"/>
    </xf>
    <xf numFmtId="1" fontId="56" fillId="0" borderId="22" xfId="0" applyNumberFormat="1" applyFont="1" applyBorder="1" applyAlignment="1">
      <alignment horizontal="center" vertical="center"/>
    </xf>
    <xf numFmtId="2" fontId="57" fillId="0" borderId="22" xfId="0" applyNumberFormat="1" applyFont="1" applyBorder="1" applyAlignment="1">
      <alignment horizontal="center" vertical="center"/>
    </xf>
    <xf numFmtId="166" fontId="58" fillId="0" borderId="22" xfId="0" applyNumberFormat="1" applyFont="1" applyBorder="1" applyAlignment="1">
      <alignment horizontal="center" vertical="center"/>
    </xf>
    <xf numFmtId="2" fontId="59" fillId="0" borderId="22" xfId="0" applyNumberFormat="1" applyFont="1" applyBorder="1" applyAlignment="1">
      <alignment horizontal="right" vertical="center"/>
    </xf>
    <xf numFmtId="2" fontId="56" fillId="0" borderId="22" xfId="0" applyNumberFormat="1" applyFont="1" applyBorder="1" applyAlignment="1">
      <alignment horizontal="right" vertical="center"/>
    </xf>
    <xf numFmtId="0" fontId="57" fillId="0" borderId="22" xfId="0" applyFont="1" applyBorder="1" applyAlignment="1">
      <alignment horizontal="center" vertical="center"/>
    </xf>
    <xf numFmtId="0" fontId="14" fillId="19" borderId="26" xfId="0" applyFont="1" applyFill="1" applyBorder="1" applyAlignment="1">
      <alignment vertical="center"/>
    </xf>
    <xf numFmtId="0" fontId="14" fillId="19" borderId="2" xfId="0" applyFont="1" applyFill="1" applyBorder="1" applyAlignment="1">
      <alignment vertical="center"/>
    </xf>
    <xf numFmtId="43" fontId="54" fillId="20" borderId="2" xfId="2" applyFont="1" applyFill="1" applyBorder="1" applyAlignment="1" applyProtection="1">
      <alignment horizontal="center" vertical="center"/>
    </xf>
    <xf numFmtId="166" fontId="56" fillId="14" borderId="25" xfId="0" applyNumberFormat="1" applyFont="1" applyFill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4" fillId="18" borderId="2" xfId="0" applyFont="1" applyFill="1" applyBorder="1" applyAlignment="1">
      <alignment vertical="center"/>
    </xf>
    <xf numFmtId="0" fontId="50" fillId="0" borderId="18" xfId="0" applyFont="1" applyBorder="1" applyAlignment="1">
      <alignment horizontal="center" vertical="center"/>
    </xf>
    <xf numFmtId="0" fontId="48" fillId="0" borderId="2" xfId="0" applyFont="1" applyBorder="1"/>
    <xf numFmtId="0" fontId="60" fillId="21" borderId="22" xfId="0" applyFont="1" applyFill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/>
    </xf>
    <xf numFmtId="0" fontId="61" fillId="0" borderId="22" xfId="0" applyFont="1" applyBorder="1" applyAlignment="1">
      <alignment horizontal="center" vertical="center"/>
    </xf>
    <xf numFmtId="0" fontId="51" fillId="18" borderId="0" xfId="0" applyFont="1" applyFill="1"/>
    <xf numFmtId="3" fontId="14" fillId="18" borderId="2" xfId="0" applyNumberFormat="1" applyFont="1" applyFill="1" applyBorder="1" applyAlignment="1">
      <alignment horizontal="center" vertical="center"/>
    </xf>
    <xf numFmtId="14" fontId="0" fillId="0" borderId="0" xfId="0" applyNumberFormat="1"/>
    <xf numFmtId="14" fontId="61" fillId="0" borderId="22" xfId="0" applyNumberFormat="1" applyFont="1" applyBorder="1" applyAlignment="1">
      <alignment horizontal="center" vertical="center"/>
    </xf>
    <xf numFmtId="0" fontId="62" fillId="0" borderId="0" xfId="0" applyFont="1"/>
    <xf numFmtId="14" fontId="62" fillId="0" borderId="0" xfId="0" applyNumberFormat="1" applyFont="1"/>
    <xf numFmtId="0" fontId="48" fillId="0" borderId="0" xfId="0" applyFont="1"/>
    <xf numFmtId="0" fontId="36" fillId="0" borderId="22" xfId="0" applyFont="1" applyBorder="1" applyAlignment="1">
      <alignment horizontal="center" vertical="center" wrapText="1"/>
    </xf>
    <xf numFmtId="0" fontId="48" fillId="18" borderId="2" xfId="0" applyFont="1" applyFill="1" applyBorder="1" applyAlignment="1">
      <alignment horizontal="center" vertical="center"/>
    </xf>
    <xf numFmtId="166" fontId="53" fillId="14" borderId="25" xfId="0" applyNumberFormat="1" applyFont="1" applyFill="1" applyBorder="1" applyAlignment="1">
      <alignment horizontal="center" vertical="center"/>
    </xf>
    <xf numFmtId="0" fontId="50" fillId="0" borderId="2" xfId="0" applyFont="1" applyBorder="1" applyAlignment="1">
      <alignment horizontal="center" vertical="center"/>
    </xf>
    <xf numFmtId="0" fontId="65" fillId="21" borderId="22" xfId="0" applyFont="1" applyFill="1" applyBorder="1" applyAlignment="1">
      <alignment horizontal="center" vertical="center" wrapText="1"/>
    </xf>
    <xf numFmtId="0" fontId="48" fillId="18" borderId="2" xfId="0" applyFont="1" applyFill="1" applyBorder="1" applyAlignment="1">
      <alignment vertical="center"/>
    </xf>
    <xf numFmtId="0" fontId="66" fillId="18" borderId="2" xfId="0" applyFont="1" applyFill="1" applyBorder="1"/>
    <xf numFmtId="0" fontId="66" fillId="18" borderId="2" xfId="0" applyFont="1" applyFill="1" applyBorder="1" applyAlignment="1">
      <alignment horizontal="left"/>
    </xf>
    <xf numFmtId="0" fontId="62" fillId="18" borderId="2" xfId="0" applyFont="1" applyFill="1" applyBorder="1" applyAlignment="1">
      <alignment vertical="center"/>
    </xf>
    <xf numFmtId="0" fontId="62" fillId="0" borderId="2" xfId="0" applyFont="1" applyBorder="1" applyAlignment="1">
      <alignment horizontal="center" vertical="center"/>
    </xf>
    <xf numFmtId="2" fontId="67" fillId="0" borderId="22" xfId="0" applyNumberFormat="1" applyFont="1" applyBorder="1" applyAlignment="1">
      <alignment horizontal="center" vertical="center"/>
    </xf>
    <xf numFmtId="166" fontId="67" fillId="14" borderId="25" xfId="0" applyNumberFormat="1" applyFont="1" applyFill="1" applyBorder="1" applyAlignment="1">
      <alignment horizontal="center" vertical="center"/>
    </xf>
    <xf numFmtId="1" fontId="67" fillId="0" borderId="22" xfId="0" applyNumberFormat="1" applyFont="1" applyBorder="1" applyAlignment="1">
      <alignment horizontal="center" vertical="center"/>
    </xf>
    <xf numFmtId="2" fontId="61" fillId="0" borderId="22" xfId="0" applyNumberFormat="1" applyFont="1" applyBorder="1" applyAlignment="1">
      <alignment horizontal="center" vertical="center"/>
    </xf>
    <xf numFmtId="166" fontId="68" fillId="0" borderId="22" xfId="0" applyNumberFormat="1" applyFont="1" applyBorder="1" applyAlignment="1">
      <alignment horizontal="center" vertical="center"/>
    </xf>
    <xf numFmtId="2" fontId="69" fillId="0" borderId="22" xfId="0" applyNumberFormat="1" applyFont="1" applyBorder="1" applyAlignment="1">
      <alignment horizontal="right" vertical="center"/>
    </xf>
    <xf numFmtId="2" fontId="67" fillId="0" borderId="22" xfId="0" applyNumberFormat="1" applyFont="1" applyBorder="1" applyAlignment="1">
      <alignment horizontal="right" vertical="center"/>
    </xf>
    <xf numFmtId="0" fontId="65" fillId="0" borderId="22" xfId="0" applyFont="1" applyBorder="1" applyAlignment="1">
      <alignment horizontal="center" vertical="center"/>
    </xf>
    <xf numFmtId="0" fontId="70" fillId="0" borderId="0" xfId="0" applyFont="1" applyAlignment="1">
      <alignment horizontal="center"/>
    </xf>
    <xf numFmtId="0" fontId="73" fillId="0" borderId="2" xfId="0" applyFont="1" applyBorder="1" applyAlignment="1">
      <alignment horizontal="center"/>
    </xf>
    <xf numFmtId="0" fontId="73" fillId="0" borderId="0" xfId="0" applyFont="1"/>
    <xf numFmtId="0" fontId="74" fillId="12" borderId="25" xfId="0" applyFont="1" applyFill="1" applyBorder="1" applyAlignment="1">
      <alignment horizontal="center" vertical="center" wrapText="1"/>
    </xf>
    <xf numFmtId="0" fontId="73" fillId="24" borderId="2" xfId="0" applyFont="1" applyFill="1" applyBorder="1" applyAlignment="1">
      <alignment horizontal="center"/>
    </xf>
    <xf numFmtId="0" fontId="76" fillId="0" borderId="2" xfId="0" applyFont="1" applyBorder="1" applyAlignment="1">
      <alignment horizontal="center"/>
    </xf>
    <xf numFmtId="0" fontId="76" fillId="0" borderId="2" xfId="0" applyFont="1" applyBorder="1"/>
    <xf numFmtId="0" fontId="77" fillId="0" borderId="26" xfId="0" applyFont="1" applyBorder="1"/>
    <xf numFmtId="14" fontId="78" fillId="0" borderId="2" xfId="0" applyNumberFormat="1" applyFont="1" applyBorder="1" applyAlignment="1">
      <alignment horizontal="center"/>
    </xf>
    <xf numFmtId="0" fontId="78" fillId="0" borderId="2" xfId="0" applyFont="1" applyBorder="1" applyAlignment="1">
      <alignment horizontal="center" vertical="center" wrapText="1"/>
    </xf>
    <xf numFmtId="0" fontId="78" fillId="0" borderId="2" xfId="0" applyFont="1" applyBorder="1"/>
    <xf numFmtId="0" fontId="78" fillId="0" borderId="0" xfId="0" applyFont="1"/>
    <xf numFmtId="0" fontId="76" fillId="23" borderId="2" xfId="0" applyFont="1" applyFill="1" applyBorder="1" applyAlignment="1">
      <alignment horizontal="center"/>
    </xf>
    <xf numFmtId="0" fontId="79" fillId="26" borderId="2" xfId="0" applyFont="1" applyFill="1" applyBorder="1" applyAlignment="1">
      <alignment vertical="center"/>
    </xf>
    <xf numFmtId="0" fontId="80" fillId="27" borderId="16" xfId="0" applyFont="1" applyFill="1" applyBorder="1" applyAlignment="1">
      <alignment horizontal="center" vertical="center"/>
    </xf>
    <xf numFmtId="0" fontId="78" fillId="23" borderId="2" xfId="0" applyFont="1" applyFill="1" applyBorder="1" applyAlignment="1">
      <alignment horizontal="center"/>
    </xf>
    <xf numFmtId="0" fontId="78" fillId="0" borderId="2" xfId="0" applyFont="1" applyBorder="1" applyAlignment="1">
      <alignment horizontal="center"/>
    </xf>
    <xf numFmtId="0" fontId="81" fillId="24" borderId="2" xfId="0" applyFont="1" applyFill="1" applyBorder="1" applyAlignment="1">
      <alignment horizontal="center"/>
    </xf>
    <xf numFmtId="0" fontId="74" fillId="25" borderId="22" xfId="0" applyFont="1" applyFill="1" applyBorder="1" applyAlignment="1">
      <alignment horizontal="center" vertical="center" wrapText="1"/>
    </xf>
    <xf numFmtId="0" fontId="73" fillId="0" borderId="2" xfId="0" applyFont="1" applyBorder="1"/>
    <xf numFmtId="14" fontId="82" fillId="0" borderId="2" xfId="0" applyNumberFormat="1" applyFont="1" applyBorder="1" applyAlignment="1">
      <alignment horizontal="center"/>
    </xf>
    <xf numFmtId="0" fontId="82" fillId="0" borderId="2" xfId="0" applyFont="1" applyBorder="1"/>
    <xf numFmtId="0" fontId="82" fillId="17" borderId="0" xfId="0" applyFont="1" applyFill="1"/>
    <xf numFmtId="0" fontId="82" fillId="0" borderId="0" xfId="0" applyFont="1"/>
    <xf numFmtId="0" fontId="79" fillId="19" borderId="2" xfId="0" applyFont="1" applyFill="1" applyBorder="1" applyAlignment="1">
      <alignment vertical="center"/>
    </xf>
    <xf numFmtId="0" fontId="80" fillId="15" borderId="16" xfId="0" applyFont="1" applyFill="1" applyBorder="1" applyAlignment="1">
      <alignment horizontal="center" vertical="center"/>
    </xf>
    <xf numFmtId="0" fontId="78" fillId="0" borderId="0" xfId="0" applyFont="1" applyAlignment="1">
      <alignment horizontal="center"/>
    </xf>
    <xf numFmtId="0" fontId="73" fillId="0" borderId="0" xfId="0" applyFont="1" applyAlignment="1">
      <alignment vertical="center"/>
    </xf>
    <xf numFmtId="0" fontId="85" fillId="0" borderId="0" xfId="0" applyFont="1"/>
    <xf numFmtId="0" fontId="83" fillId="0" borderId="0" xfId="0" applyFont="1"/>
    <xf numFmtId="0" fontId="85" fillId="0" borderId="2" xfId="0" applyFont="1" applyBorder="1"/>
    <xf numFmtId="0" fontId="79" fillId="0" borderId="26" xfId="0" applyFont="1" applyBorder="1"/>
    <xf numFmtId="14" fontId="85" fillId="0" borderId="2" xfId="0" applyNumberFormat="1" applyFont="1" applyBorder="1" applyAlignment="1">
      <alignment horizontal="center"/>
    </xf>
    <xf numFmtId="0" fontId="85" fillId="17" borderId="0" xfId="0" applyFont="1" applyFill="1"/>
    <xf numFmtId="0" fontId="85" fillId="0" borderId="3" xfId="0" applyFont="1" applyBorder="1"/>
    <xf numFmtId="0" fontId="79" fillId="0" borderId="33" xfId="0" applyFont="1" applyBorder="1"/>
    <xf numFmtId="14" fontId="85" fillId="0" borderId="3" xfId="0" applyNumberFormat="1" applyFont="1" applyBorder="1" applyAlignment="1">
      <alignment horizontal="center"/>
    </xf>
    <xf numFmtId="0" fontId="85" fillId="0" borderId="37" xfId="0" applyFont="1" applyBorder="1" applyAlignment="1">
      <alignment horizontal="center"/>
    </xf>
    <xf numFmtId="14" fontId="85" fillId="0" borderId="38" xfId="0" applyNumberFormat="1" applyFont="1" applyBorder="1" applyAlignment="1">
      <alignment horizontal="center"/>
    </xf>
    <xf numFmtId="0" fontId="85" fillId="0" borderId="38" xfId="0" applyFont="1" applyBorder="1" applyAlignment="1">
      <alignment horizontal="center" vertical="center" wrapText="1"/>
    </xf>
    <xf numFmtId="0" fontId="85" fillId="0" borderId="39" xfId="0" applyFont="1" applyBorder="1" applyAlignment="1">
      <alignment horizontal="center"/>
    </xf>
    <xf numFmtId="0" fontId="73" fillId="29" borderId="41" xfId="0" applyFont="1" applyFill="1" applyBorder="1" applyAlignment="1">
      <alignment horizontal="center" vertical="center"/>
    </xf>
    <xf numFmtId="0" fontId="73" fillId="29" borderId="41" xfId="0" applyFont="1" applyFill="1" applyBorder="1" applyAlignment="1">
      <alignment horizontal="center" vertical="center" wrapText="1"/>
    </xf>
    <xf numFmtId="0" fontId="85" fillId="0" borderId="43" xfId="0" applyFont="1" applyBorder="1" applyAlignment="1">
      <alignment horizontal="center"/>
    </xf>
    <xf numFmtId="0" fontId="85" fillId="0" borderId="1" xfId="0" applyFont="1" applyBorder="1"/>
    <xf numFmtId="0" fontId="79" fillId="0" borderId="34" xfId="0" applyFont="1" applyBorder="1"/>
    <xf numFmtId="14" fontId="85" fillId="0" borderId="1" xfId="0" applyNumberFormat="1" applyFont="1" applyBorder="1" applyAlignment="1">
      <alignment horizontal="center"/>
    </xf>
    <xf numFmtId="14" fontId="85" fillId="0" borderId="44" xfId="0" applyNumberFormat="1" applyFont="1" applyBorder="1" applyAlignment="1">
      <alignment horizontal="center"/>
    </xf>
    <xf numFmtId="0" fontId="84" fillId="12" borderId="45" xfId="0" applyFont="1" applyFill="1" applyBorder="1" applyAlignment="1">
      <alignment horizontal="center" vertical="center" wrapText="1"/>
    </xf>
    <xf numFmtId="0" fontId="84" fillId="12" borderId="46" xfId="0" applyFont="1" applyFill="1" applyBorder="1" applyAlignment="1">
      <alignment horizontal="center" vertical="center" wrapText="1"/>
    </xf>
    <xf numFmtId="0" fontId="83" fillId="24" borderId="35" xfId="0" applyFont="1" applyFill="1" applyBorder="1" applyAlignment="1">
      <alignment horizontal="center"/>
    </xf>
    <xf numFmtId="0" fontId="84" fillId="25" borderId="46" xfId="0" applyFont="1" applyFill="1" applyBorder="1" applyAlignment="1">
      <alignment horizontal="center" vertical="center" wrapText="1"/>
    </xf>
    <xf numFmtId="0" fontId="85" fillId="0" borderId="44" xfId="0" applyFont="1" applyBorder="1" applyAlignment="1">
      <alignment horizontal="center" vertical="center" wrapText="1"/>
    </xf>
    <xf numFmtId="0" fontId="73" fillId="29" borderId="42" xfId="0" applyFont="1" applyFill="1" applyBorder="1" applyAlignment="1">
      <alignment horizontal="center" vertical="center"/>
    </xf>
    <xf numFmtId="0" fontId="84" fillId="25" borderId="0" xfId="0" applyFont="1" applyFill="1" applyAlignment="1">
      <alignment horizontal="center" vertical="center" wrapText="1"/>
    </xf>
    <xf numFmtId="0" fontId="80" fillId="28" borderId="0" xfId="0" applyFont="1" applyFill="1" applyAlignment="1">
      <alignment horizontal="center" vertical="center"/>
    </xf>
    <xf numFmtId="14" fontId="85" fillId="0" borderId="34" xfId="0" applyNumberFormat="1" applyFont="1" applyBorder="1" applyAlignment="1">
      <alignment horizontal="center"/>
    </xf>
    <xf numFmtId="0" fontId="85" fillId="0" borderId="26" xfId="0" applyFont="1" applyBorder="1" applyAlignment="1">
      <alignment horizontal="center" vertical="center" wrapText="1"/>
    </xf>
    <xf numFmtId="0" fontId="85" fillId="0" borderId="33" xfId="0" applyFont="1" applyBorder="1" applyAlignment="1">
      <alignment horizontal="center" vertical="center" wrapText="1"/>
    </xf>
    <xf numFmtId="14" fontId="85" fillId="0" borderId="26" xfId="0" applyNumberFormat="1" applyFont="1" applyBorder="1" applyAlignment="1">
      <alignment horizontal="center"/>
    </xf>
    <xf numFmtId="0" fontId="78" fillId="0" borderId="26" xfId="0" applyFont="1" applyBorder="1" applyAlignment="1">
      <alignment horizontal="center" vertical="center" wrapText="1"/>
    </xf>
    <xf numFmtId="14" fontId="85" fillId="0" borderId="33" xfId="0" applyNumberFormat="1" applyFont="1" applyBorder="1" applyAlignment="1">
      <alignment horizontal="center"/>
    </xf>
    <xf numFmtId="0" fontId="84" fillId="25" borderId="2" xfId="0" applyFont="1" applyFill="1" applyBorder="1" applyAlignment="1">
      <alignment horizontal="center" vertical="center" wrapText="1"/>
    </xf>
    <xf numFmtId="0" fontId="80" fillId="28" borderId="2" xfId="0" applyFont="1" applyFill="1" applyBorder="1" applyAlignment="1">
      <alignment horizontal="center" vertical="center"/>
    </xf>
    <xf numFmtId="0" fontId="85" fillId="17" borderId="26" xfId="0" applyFont="1" applyFill="1" applyBorder="1" applyAlignment="1">
      <alignment horizontal="center" vertical="center" wrapText="1"/>
    </xf>
    <xf numFmtId="14" fontId="85" fillId="17" borderId="26" xfId="0" applyNumberFormat="1" applyFont="1" applyFill="1" applyBorder="1" applyAlignment="1">
      <alignment horizontal="center"/>
    </xf>
    <xf numFmtId="0" fontId="85" fillId="30" borderId="26" xfId="0" applyFont="1" applyFill="1" applyBorder="1" applyAlignment="1">
      <alignment horizontal="center" vertical="center" wrapText="1"/>
    </xf>
    <xf numFmtId="14" fontId="85" fillId="30" borderId="26" xfId="0" applyNumberFormat="1" applyFont="1" applyFill="1" applyBorder="1" applyAlignment="1">
      <alignment horizontal="center"/>
    </xf>
    <xf numFmtId="0" fontId="78" fillId="30" borderId="26" xfId="0" applyFont="1" applyFill="1" applyBorder="1" applyAlignment="1">
      <alignment horizontal="center" vertical="center" wrapText="1"/>
    </xf>
    <xf numFmtId="0" fontId="84" fillId="28" borderId="2" xfId="0" applyFont="1" applyFill="1" applyBorder="1" applyAlignment="1">
      <alignment horizontal="center" vertical="center"/>
    </xf>
    <xf numFmtId="0" fontId="85" fillId="0" borderId="2" xfId="0" applyFont="1" applyBorder="1" applyAlignment="1">
      <alignment horizontal="center" vertical="center" wrapText="1"/>
    </xf>
    <xf numFmtId="0" fontId="85" fillId="31" borderId="38" xfId="0" applyFont="1" applyFill="1" applyBorder="1" applyAlignment="1">
      <alignment horizontal="center" vertical="center" wrapText="1"/>
    </xf>
    <xf numFmtId="14" fontId="85" fillId="0" borderId="26" xfId="0" applyNumberFormat="1" applyFont="1" applyBorder="1" applyAlignment="1">
      <alignment horizontal="center" vertical="center" wrapText="1"/>
    </xf>
    <xf numFmtId="0" fontId="86" fillId="0" borderId="0" xfId="0" applyFont="1"/>
    <xf numFmtId="0" fontId="88" fillId="0" borderId="43" xfId="0" applyFont="1" applyBorder="1" applyAlignment="1">
      <alignment horizontal="center"/>
    </xf>
    <xf numFmtId="14" fontId="88" fillId="0" borderId="34" xfId="0" applyNumberFormat="1" applyFont="1" applyBorder="1" applyAlignment="1">
      <alignment horizontal="left"/>
    </xf>
    <xf numFmtId="14" fontId="88" fillId="0" borderId="34" xfId="0" applyNumberFormat="1" applyFont="1" applyBorder="1" applyAlignment="1">
      <alignment horizontal="center"/>
    </xf>
    <xf numFmtId="14" fontId="88" fillId="0" borderId="2" xfId="0" applyNumberFormat="1" applyFont="1" applyBorder="1" applyAlignment="1">
      <alignment horizontal="center"/>
    </xf>
    <xf numFmtId="0" fontId="88" fillId="0" borderId="0" xfId="0" applyFont="1"/>
    <xf numFmtId="0" fontId="88" fillId="0" borderId="39" xfId="0" applyFont="1" applyBorder="1" applyAlignment="1">
      <alignment horizontal="center"/>
    </xf>
    <xf numFmtId="0" fontId="89" fillId="0" borderId="26" xfId="0" applyFont="1" applyBorder="1"/>
    <xf numFmtId="14" fontId="88" fillId="0" borderId="26" xfId="0" applyNumberFormat="1" applyFont="1" applyBorder="1" applyAlignment="1">
      <alignment horizontal="left"/>
    </xf>
    <xf numFmtId="14" fontId="88" fillId="0" borderId="26" xfId="0" applyNumberFormat="1" applyFont="1" applyBorder="1" applyAlignment="1">
      <alignment horizontal="center"/>
    </xf>
    <xf numFmtId="0" fontId="88" fillId="0" borderId="26" xfId="0" applyFont="1" applyBorder="1" applyAlignment="1">
      <alignment horizontal="left" vertical="center" wrapText="1"/>
    </xf>
    <xf numFmtId="0" fontId="88" fillId="0" borderId="26" xfId="0" applyFont="1" applyBorder="1" applyAlignment="1">
      <alignment horizontal="center" vertical="center" wrapText="1"/>
    </xf>
    <xf numFmtId="0" fontId="88" fillId="0" borderId="2" xfId="0" applyFont="1" applyBorder="1" applyAlignment="1">
      <alignment horizontal="center" vertical="center" wrapText="1"/>
    </xf>
    <xf numFmtId="0" fontId="88" fillId="17" borderId="26" xfId="0" applyFont="1" applyFill="1" applyBorder="1" applyAlignment="1">
      <alignment horizontal="center" vertical="center" wrapText="1"/>
    </xf>
    <xf numFmtId="0" fontId="89" fillId="0" borderId="33" xfId="0" applyFont="1" applyBorder="1"/>
    <xf numFmtId="0" fontId="88" fillId="0" borderId="33" xfId="0" applyFont="1" applyBorder="1" applyAlignment="1">
      <alignment horizontal="left" vertical="center" wrapText="1"/>
    </xf>
    <xf numFmtId="0" fontId="88" fillId="0" borderId="33" xfId="0" applyFont="1" applyBorder="1" applyAlignment="1">
      <alignment horizontal="center" vertical="center" wrapText="1"/>
    </xf>
    <xf numFmtId="0" fontId="90" fillId="0" borderId="26" xfId="0" applyFont="1" applyBorder="1" applyAlignment="1">
      <alignment horizontal="left" vertical="center" wrapText="1"/>
    </xf>
    <xf numFmtId="0" fontId="90" fillId="0" borderId="26" xfId="0" applyFont="1" applyBorder="1" applyAlignment="1">
      <alignment horizontal="center" vertical="center" wrapText="1"/>
    </xf>
    <xf numFmtId="0" fontId="90" fillId="0" borderId="2" xfId="0" applyFont="1" applyBorder="1" applyAlignment="1">
      <alignment horizontal="center" vertical="center" wrapText="1"/>
    </xf>
    <xf numFmtId="0" fontId="88" fillId="0" borderId="52" xfId="0" applyFont="1" applyBorder="1" applyAlignment="1">
      <alignment horizontal="center"/>
    </xf>
    <xf numFmtId="14" fontId="88" fillId="0" borderId="33" xfId="0" applyNumberFormat="1" applyFont="1" applyBorder="1" applyAlignment="1">
      <alignment horizontal="left"/>
    </xf>
    <xf numFmtId="14" fontId="88" fillId="0" borderId="33" xfId="0" applyNumberFormat="1" applyFont="1" applyBorder="1" applyAlignment="1">
      <alignment horizontal="center"/>
    </xf>
    <xf numFmtId="14" fontId="88" fillId="0" borderId="3" xfId="0" applyNumberFormat="1" applyFont="1" applyBorder="1" applyAlignment="1">
      <alignment horizontal="center"/>
    </xf>
    <xf numFmtId="0" fontId="92" fillId="32" borderId="45" xfId="0" applyFont="1" applyFill="1" applyBorder="1" applyAlignment="1">
      <alignment horizontal="center" vertical="center" wrapText="1"/>
    </xf>
    <xf numFmtId="0" fontId="92" fillId="32" borderId="53" xfId="0" applyFont="1" applyFill="1" applyBorder="1" applyAlignment="1">
      <alignment horizontal="center" vertical="center" wrapText="1"/>
    </xf>
    <xf numFmtId="0" fontId="93" fillId="0" borderId="0" xfId="0" applyFont="1"/>
    <xf numFmtId="0" fontId="89" fillId="0" borderId="34" xfId="0" applyFont="1" applyBorder="1"/>
    <xf numFmtId="0" fontId="95" fillId="0" borderId="0" xfId="0" applyFont="1" applyAlignment="1">
      <alignment horizontal="center"/>
    </xf>
    <xf numFmtId="0" fontId="94" fillId="0" borderId="0" xfId="0" applyFont="1"/>
    <xf numFmtId="0" fontId="101" fillId="0" borderId="0" xfId="0" applyFont="1" applyAlignment="1">
      <alignment horizontal="center"/>
    </xf>
    <xf numFmtId="0" fontId="100" fillId="0" borderId="0" xfId="0" applyFont="1"/>
    <xf numFmtId="0" fontId="103" fillId="0" borderId="0" xfId="0" applyFont="1" applyAlignment="1">
      <alignment horizontal="center"/>
    </xf>
    <xf numFmtId="0" fontId="102" fillId="0" borderId="0" xfId="0" applyFont="1"/>
    <xf numFmtId="169" fontId="45" fillId="10" borderId="16" xfId="0" applyNumberFormat="1" applyFont="1" applyFill="1" applyBorder="1" applyAlignment="1">
      <alignment horizontal="center" vertical="center"/>
    </xf>
    <xf numFmtId="0" fontId="37" fillId="8" borderId="16" xfId="0" applyFont="1" applyFill="1" applyBorder="1" applyAlignment="1">
      <alignment horizontal="right" vertical="center" wrapText="1"/>
    </xf>
    <xf numFmtId="168" fontId="42" fillId="0" borderId="16" xfId="0" applyNumberFormat="1" applyFont="1" applyBorder="1" applyAlignment="1">
      <alignment horizontal="center" vertical="center"/>
    </xf>
    <xf numFmtId="0" fontId="14" fillId="0" borderId="17" xfId="0" applyFont="1" applyBorder="1"/>
    <xf numFmtId="0" fontId="14" fillId="0" borderId="18" xfId="0" applyFont="1" applyBorder="1"/>
    <xf numFmtId="0" fontId="37" fillId="8" borderId="16" xfId="0" applyFont="1" applyFill="1" applyBorder="1" applyAlignment="1">
      <alignment horizontal="right" vertical="center"/>
    </xf>
    <xf numFmtId="168" fontId="43" fillId="11" borderId="16" xfId="0" applyNumberFormat="1" applyFont="1" applyFill="1" applyBorder="1" applyAlignment="1">
      <alignment horizontal="right" vertical="center" wrapText="1"/>
    </xf>
    <xf numFmtId="0" fontId="37" fillId="0" borderId="16" xfId="0" applyFont="1" applyBorder="1" applyAlignment="1">
      <alignment horizontal="right" vertical="center"/>
    </xf>
    <xf numFmtId="14" fontId="44" fillId="0" borderId="16" xfId="0" applyNumberFormat="1" applyFont="1" applyBorder="1" applyAlignment="1">
      <alignment horizontal="center" vertical="center"/>
    </xf>
    <xf numFmtId="0" fontId="21" fillId="8" borderId="23" xfId="0" applyFont="1" applyFill="1" applyBorder="1" applyAlignment="1">
      <alignment horizontal="center" vertical="center"/>
    </xf>
    <xf numFmtId="0" fontId="14" fillId="0" borderId="0" xfId="0" applyFont="1"/>
    <xf numFmtId="0" fontId="14" fillId="0" borderId="24" xfId="0" applyFont="1" applyBorder="1"/>
    <xf numFmtId="44" fontId="38" fillId="0" borderId="0" xfId="1" applyFont="1" applyBorder="1"/>
    <xf numFmtId="44" fontId="0" fillId="0" borderId="0" xfId="1" applyFont="1" applyBorder="1"/>
    <xf numFmtId="168" fontId="41" fillId="0" borderId="2" xfId="0" applyNumberFormat="1" applyFont="1" applyBorder="1" applyAlignment="1">
      <alignment horizontal="center" vertical="center"/>
    </xf>
    <xf numFmtId="0" fontId="14" fillId="0" borderId="2" xfId="0" applyFont="1" applyBorder="1"/>
    <xf numFmtId="168" fontId="41" fillId="0" borderId="13" xfId="0" applyNumberFormat="1" applyFont="1" applyBorder="1" applyAlignment="1">
      <alignment horizontal="center" vertical="center"/>
    </xf>
    <xf numFmtId="0" fontId="14" fillId="0" borderId="14" xfId="0" applyFont="1" applyBorder="1"/>
    <xf numFmtId="0" fontId="14" fillId="0" borderId="15" xfId="0" applyFont="1" applyBorder="1"/>
    <xf numFmtId="0" fontId="63" fillId="8" borderId="2" xfId="0" applyFont="1" applyFill="1" applyBorder="1" applyAlignment="1">
      <alignment horizontal="center" vertical="center"/>
    </xf>
    <xf numFmtId="0" fontId="64" fillId="0" borderId="2" xfId="0" applyFont="1" applyBorder="1"/>
    <xf numFmtId="0" fontId="15" fillId="9" borderId="13" xfId="0" applyFont="1" applyFill="1" applyBorder="1" applyAlignment="1">
      <alignment horizontal="center" vertical="center"/>
    </xf>
    <xf numFmtId="0" fontId="16" fillId="10" borderId="16" xfId="0" applyFont="1" applyFill="1" applyBorder="1" applyAlignment="1">
      <alignment horizontal="right" vertical="center" wrapText="1"/>
    </xf>
    <xf numFmtId="0" fontId="17" fillId="22" borderId="16" xfId="0" applyFont="1" applyFill="1" applyBorder="1" applyAlignment="1">
      <alignment horizontal="center" vertical="center"/>
    </xf>
    <xf numFmtId="0" fontId="14" fillId="17" borderId="17" xfId="0" applyFont="1" applyFill="1" applyBorder="1"/>
    <xf numFmtId="0" fontId="20" fillId="9" borderId="16" xfId="0" applyFont="1" applyFill="1" applyBorder="1" applyAlignment="1">
      <alignment horizontal="center" vertical="center"/>
    </xf>
    <xf numFmtId="0" fontId="73" fillId="0" borderId="2" xfId="0" applyFont="1" applyBorder="1" applyAlignment="1">
      <alignment horizontal="center"/>
    </xf>
    <xf numFmtId="0" fontId="73" fillId="0" borderId="26" xfId="0" applyFont="1" applyBorder="1" applyAlignment="1">
      <alignment horizontal="center"/>
    </xf>
    <xf numFmtId="0" fontId="78" fillId="0" borderId="0" xfId="0" applyFont="1" applyAlignment="1">
      <alignment horizontal="center"/>
    </xf>
    <xf numFmtId="0" fontId="75" fillId="25" borderId="29" xfId="0" applyFont="1" applyFill="1" applyBorder="1" applyAlignment="1">
      <alignment horizontal="center" vertical="center" wrapText="1"/>
    </xf>
    <xf numFmtId="0" fontId="75" fillId="25" borderId="27" xfId="0" applyFont="1" applyFill="1" applyBorder="1" applyAlignment="1">
      <alignment horizontal="center" vertical="center" wrapText="1"/>
    </xf>
    <xf numFmtId="0" fontId="75" fillId="25" borderId="28" xfId="0" applyFont="1" applyFill="1" applyBorder="1" applyAlignment="1">
      <alignment horizontal="center" vertical="center" wrapText="1"/>
    </xf>
    <xf numFmtId="0" fontId="75" fillId="25" borderId="30" xfId="0" applyFont="1" applyFill="1" applyBorder="1" applyAlignment="1">
      <alignment horizontal="center" vertical="center" wrapText="1"/>
    </xf>
    <xf numFmtId="0" fontId="75" fillId="25" borderId="31" xfId="0" applyFont="1" applyFill="1" applyBorder="1" applyAlignment="1">
      <alignment horizontal="center" vertical="center" wrapText="1"/>
    </xf>
    <xf numFmtId="0" fontId="75" fillId="25" borderId="32" xfId="0" applyFont="1" applyFill="1" applyBorder="1" applyAlignment="1">
      <alignment horizontal="center" vertical="center" wrapText="1"/>
    </xf>
    <xf numFmtId="0" fontId="73" fillId="29" borderId="40" xfId="0" applyFont="1" applyFill="1" applyBorder="1" applyAlignment="1">
      <alignment horizontal="center" vertical="center"/>
    </xf>
    <xf numFmtId="0" fontId="73" fillId="29" borderId="41" xfId="0" applyFont="1" applyFill="1" applyBorder="1" applyAlignment="1">
      <alignment horizontal="center" vertical="center"/>
    </xf>
    <xf numFmtId="0" fontId="73" fillId="29" borderId="42" xfId="0" applyFont="1" applyFill="1" applyBorder="1" applyAlignment="1">
      <alignment horizontal="center" vertical="center"/>
    </xf>
    <xf numFmtId="0" fontId="84" fillId="25" borderId="47" xfId="0" applyFont="1" applyFill="1" applyBorder="1" applyAlignment="1">
      <alignment horizontal="center" vertical="center" wrapText="1"/>
    </xf>
    <xf numFmtId="0" fontId="84" fillId="25" borderId="48" xfId="0" applyFont="1" applyFill="1" applyBorder="1" applyAlignment="1">
      <alignment horizontal="center" vertical="center" wrapText="1"/>
    </xf>
    <xf numFmtId="0" fontId="80" fillId="28" borderId="50" xfId="0" applyFont="1" applyFill="1" applyBorder="1" applyAlignment="1">
      <alignment horizontal="center" vertical="center"/>
    </xf>
    <xf numFmtId="0" fontId="80" fillId="28" borderId="48" xfId="0" applyFont="1" applyFill="1" applyBorder="1" applyAlignment="1">
      <alignment horizontal="center" vertical="center"/>
    </xf>
    <xf numFmtId="0" fontId="80" fillId="28" borderId="49" xfId="0" applyFont="1" applyFill="1" applyBorder="1" applyAlignment="1">
      <alignment horizontal="center" vertical="center"/>
    </xf>
    <xf numFmtId="0" fontId="84" fillId="28" borderId="35" xfId="0" applyFont="1" applyFill="1" applyBorder="1" applyAlignment="1">
      <alignment horizontal="center" vertical="center"/>
    </xf>
    <xf numFmtId="0" fontId="84" fillId="28" borderId="36" xfId="0" applyFont="1" applyFill="1" applyBorder="1" applyAlignment="1">
      <alignment horizontal="center" vertical="center"/>
    </xf>
    <xf numFmtId="0" fontId="84" fillId="28" borderId="51" xfId="0" applyFont="1" applyFill="1" applyBorder="1" applyAlignment="1">
      <alignment horizontal="center" vertical="center"/>
    </xf>
    <xf numFmtId="0" fontId="84" fillId="25" borderId="49" xfId="0" applyFont="1" applyFill="1" applyBorder="1" applyAlignment="1">
      <alignment horizontal="center" vertical="center" wrapText="1"/>
    </xf>
    <xf numFmtId="0" fontId="87" fillId="28" borderId="2" xfId="0" applyFont="1" applyFill="1" applyBorder="1" applyAlignment="1">
      <alignment horizontal="center" vertical="center"/>
    </xf>
    <xf numFmtId="0" fontId="91" fillId="32" borderId="9" xfId="0" applyFont="1" applyFill="1" applyBorder="1" applyAlignment="1">
      <alignment horizontal="center" vertical="center" wrapText="1"/>
    </xf>
    <xf numFmtId="0" fontId="91" fillId="32" borderId="10" xfId="0" applyFont="1" applyFill="1" applyBorder="1" applyAlignment="1">
      <alignment horizontal="center" vertical="center" wrapText="1"/>
    </xf>
    <xf numFmtId="0" fontId="46" fillId="16" borderId="19" xfId="0" applyFont="1" applyFill="1" applyBorder="1" applyAlignment="1">
      <alignment horizontal="center" vertical="center" wrapText="1"/>
    </xf>
    <xf numFmtId="0" fontId="14" fillId="0" borderId="20" xfId="0" applyFont="1" applyBorder="1"/>
    <xf numFmtId="0" fontId="14" fillId="0" borderId="21" xfId="0" applyFont="1" applyBorder="1"/>
    <xf numFmtId="0" fontId="0" fillId="17" borderId="2" xfId="0" applyFill="1" applyBorder="1" applyAlignment="1">
      <alignment horizontal="center" vertical="center"/>
    </xf>
    <xf numFmtId="0" fontId="37" fillId="8" borderId="19" xfId="0" applyFont="1" applyFill="1" applyBorder="1" applyAlignment="1">
      <alignment horizontal="right" vertical="center"/>
    </xf>
    <xf numFmtId="0" fontId="39" fillId="11" borderId="19" xfId="0" applyFont="1" applyFill="1" applyBorder="1" applyAlignment="1">
      <alignment horizontal="center" vertical="center" wrapText="1"/>
    </xf>
    <xf numFmtId="0" fontId="40" fillId="11" borderId="20" xfId="0" applyFont="1" applyFill="1" applyBorder="1" applyAlignment="1">
      <alignment horizontal="center" vertical="center" wrapText="1"/>
    </xf>
    <xf numFmtId="0" fontId="40" fillId="11" borderId="21" xfId="0" applyFont="1" applyFill="1" applyBorder="1" applyAlignment="1">
      <alignment horizontal="center" vertical="center" wrapText="1"/>
    </xf>
    <xf numFmtId="0" fontId="40" fillId="11" borderId="0" xfId="0" applyFont="1" applyFill="1" applyAlignment="1">
      <alignment horizontal="center" vertical="center" wrapText="1"/>
    </xf>
    <xf numFmtId="0" fontId="40" fillId="11" borderId="24" xfId="0" applyFont="1" applyFill="1" applyBorder="1" applyAlignment="1">
      <alignment horizontal="center" vertical="center" wrapText="1"/>
    </xf>
    <xf numFmtId="0" fontId="40" fillId="11" borderId="23" xfId="0" applyFont="1" applyFill="1" applyBorder="1" applyAlignment="1">
      <alignment horizontal="center" vertical="center" wrapText="1"/>
    </xf>
    <xf numFmtId="0" fontId="40" fillId="11" borderId="13" xfId="0" applyFont="1" applyFill="1" applyBorder="1" applyAlignment="1">
      <alignment horizontal="center" vertical="center" wrapText="1"/>
    </xf>
    <xf numFmtId="0" fontId="40" fillId="11" borderId="14" xfId="0" applyFont="1" applyFill="1" applyBorder="1" applyAlignment="1">
      <alignment horizontal="center" vertical="center" wrapText="1"/>
    </xf>
    <xf numFmtId="0" fontId="40" fillId="11" borderId="15" xfId="0" applyFont="1" applyFill="1" applyBorder="1" applyAlignment="1">
      <alignment horizontal="center" vertical="center" wrapText="1"/>
    </xf>
    <xf numFmtId="0" fontId="37" fillId="8" borderId="2" xfId="0" applyFont="1" applyFill="1" applyBorder="1" applyAlignment="1">
      <alignment horizontal="right" vertical="center"/>
    </xf>
    <xf numFmtId="0" fontId="37" fillId="8" borderId="13" xfId="0" applyFont="1" applyFill="1" applyBorder="1" applyAlignment="1">
      <alignment horizontal="right" vertical="center"/>
    </xf>
    <xf numFmtId="0" fontId="14" fillId="17" borderId="18" xfId="0" applyFont="1" applyFill="1" applyBorder="1"/>
    <xf numFmtId="0" fontId="18" fillId="11" borderId="19" xfId="0" applyFont="1" applyFill="1" applyBorder="1" applyAlignment="1">
      <alignment horizontal="center" vertical="center" wrapText="1"/>
    </xf>
    <xf numFmtId="0" fontId="14" fillId="0" borderId="13" xfId="0" applyFont="1" applyBorder="1"/>
    <xf numFmtId="0" fontId="0" fillId="17" borderId="2" xfId="0" applyFill="1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4" fillId="5" borderId="9" xfId="0" applyFont="1" applyFill="1" applyBorder="1" applyAlignment="1">
      <alignment horizontal="center" vertical="center"/>
    </xf>
    <xf numFmtId="0" fontId="4" fillId="5" borderId="10" xfId="0" applyFont="1" applyFill="1" applyBorder="1" applyAlignment="1">
      <alignment horizontal="center" vertical="center"/>
    </xf>
    <xf numFmtId="0" fontId="4" fillId="5" borderId="11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right"/>
    </xf>
    <xf numFmtId="0" fontId="6" fillId="2" borderId="8" xfId="0" applyFont="1" applyFill="1" applyBorder="1" applyAlignment="1">
      <alignment horizontal="right"/>
    </xf>
    <xf numFmtId="0" fontId="8" fillId="2" borderId="12" xfId="0" applyFont="1" applyFill="1" applyBorder="1" applyAlignment="1">
      <alignment horizontal="center" vertical="center"/>
    </xf>
    <xf numFmtId="17" fontId="104" fillId="33" borderId="54" xfId="0" applyNumberFormat="1" applyFont="1" applyFill="1" applyBorder="1" applyAlignment="1">
      <alignment horizontal="center" vertical="center" wrapText="1"/>
    </xf>
    <xf numFmtId="17" fontId="104" fillId="33" borderId="55" xfId="0" applyNumberFormat="1" applyFont="1" applyFill="1" applyBorder="1" applyAlignment="1">
      <alignment horizontal="center" vertical="center" wrapText="1"/>
    </xf>
    <xf numFmtId="0" fontId="105" fillId="33" borderId="56" xfId="0" applyFont="1" applyFill="1" applyBorder="1" applyAlignment="1">
      <alignment horizontal="center" vertical="center" wrapText="1"/>
    </xf>
    <xf numFmtId="0" fontId="105" fillId="33" borderId="57" xfId="0" applyFont="1" applyFill="1" applyBorder="1" applyAlignment="1">
      <alignment horizontal="center" vertical="center" wrapText="1"/>
    </xf>
    <xf numFmtId="0" fontId="105" fillId="33" borderId="54" xfId="0" applyFont="1" applyFill="1" applyBorder="1" applyAlignment="1">
      <alignment horizontal="center" vertical="center" wrapText="1"/>
    </xf>
    <xf numFmtId="0" fontId="105" fillId="33" borderId="58" xfId="0" applyFont="1" applyFill="1" applyBorder="1" applyAlignment="1">
      <alignment horizontal="center" vertical="center" wrapText="1"/>
    </xf>
    <xf numFmtId="0" fontId="106" fillId="0" borderId="56" xfId="0" applyFont="1" applyBorder="1" applyAlignment="1">
      <alignment horizontal="center" vertical="center" wrapText="1"/>
    </xf>
    <xf numFmtId="0" fontId="107" fillId="0" borderId="57" xfId="0" applyFont="1" applyBorder="1" applyAlignment="1">
      <alignment horizontal="left" vertical="center" wrapText="1"/>
    </xf>
  </cellXfs>
  <cellStyles count="7">
    <cellStyle name="Hiperlink 2" xfId="5" xr:uid="{0E62694D-E0B2-44A0-96FC-A3DE0A8C14F7}"/>
    <cellStyle name="Moeda" xfId="1" builtinId="4"/>
    <cellStyle name="Normal" xfId="0" builtinId="0"/>
    <cellStyle name="Normal 2" xfId="3" xr:uid="{A807C8CF-2970-43E0-814E-46E290B9B298}"/>
    <cellStyle name="Normal 3" xfId="4" xr:uid="{A267A0C1-34B9-4C65-B262-AD0B651B211E}"/>
    <cellStyle name="Normal 4" xfId="6" xr:uid="{076D1F7F-C214-4AEA-B4E4-B48954AAD5C0}"/>
    <cellStyle name="Vírgula" xfId="2" builtinId="3"/>
  </cellStyles>
  <dxfs count="0"/>
  <tableStyles count="0" defaultTableStyle="TableStyleMedium9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19707</xdr:colOff>
      <xdr:row>0</xdr:row>
      <xdr:rowOff>19707</xdr:rowOff>
    </xdr:from>
    <xdr:to>
      <xdr:col>1</xdr:col>
      <xdr:colOff>410034</xdr:colOff>
      <xdr:row>2</xdr:row>
      <xdr:rowOff>59974</xdr:rowOff>
    </xdr:to>
    <xdr:pic>
      <xdr:nvPicPr>
        <xdr:cNvPr id="3" name="Imagem 2" descr="logo_ITD_normal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707" y="19707"/>
          <a:ext cx="1241534" cy="5058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4D40CF-F5AD-4048-87D5-9962A2E60234}">
  <dimension ref="A1:AC99"/>
  <sheetViews>
    <sheetView showGridLines="0" tabSelected="1" zoomScale="130" zoomScaleNormal="130" workbookViewId="0">
      <selection sqref="A1:B1"/>
    </sheetView>
  </sheetViews>
  <sheetFormatPr defaultRowHeight="15" x14ac:dyDescent="0.25"/>
  <cols>
    <col min="1" max="1" width="4.5703125" style="71" customWidth="1"/>
    <col min="2" max="2" width="52.85546875" customWidth="1"/>
    <col min="3" max="3" width="47.5703125" style="71" customWidth="1"/>
    <col min="4" max="4" width="7.7109375" customWidth="1"/>
  </cols>
  <sheetData>
    <row r="1" spans="1:3" ht="50.25" customHeight="1" thickBot="1" x14ac:dyDescent="0.3">
      <c r="A1" s="313">
        <v>46143</v>
      </c>
      <c r="B1" s="314"/>
    </row>
    <row r="2" spans="1:3" ht="15.75" thickBot="1" x14ac:dyDescent="0.3">
      <c r="A2" s="315" t="s">
        <v>482</v>
      </c>
      <c r="B2" s="316" t="s">
        <v>18</v>
      </c>
    </row>
    <row r="3" spans="1:3" ht="15.75" thickBot="1" x14ac:dyDescent="0.3">
      <c r="A3" s="317" t="s">
        <v>580</v>
      </c>
      <c r="B3" s="318"/>
    </row>
    <row r="4" spans="1:3" s="228" customFormat="1" ht="16.5" thickBot="1" x14ac:dyDescent="0.3">
      <c r="A4" s="319">
        <v>1</v>
      </c>
      <c r="B4" s="320" t="s">
        <v>525</v>
      </c>
      <c r="C4" s="227"/>
    </row>
    <row r="5" spans="1:3" s="228" customFormat="1" ht="16.5" thickBot="1" x14ac:dyDescent="0.3">
      <c r="A5" s="319">
        <v>2</v>
      </c>
      <c r="B5" s="320" t="s">
        <v>561</v>
      </c>
      <c r="C5" s="227"/>
    </row>
    <row r="6" spans="1:3" s="228" customFormat="1" ht="16.5" thickBot="1" x14ac:dyDescent="0.3">
      <c r="A6" s="319">
        <v>3</v>
      </c>
      <c r="B6" s="320" t="s">
        <v>554</v>
      </c>
      <c r="C6" s="227"/>
    </row>
    <row r="7" spans="1:3" s="228" customFormat="1" ht="16.5" thickBot="1" x14ac:dyDescent="0.3">
      <c r="A7" s="319">
        <v>4</v>
      </c>
      <c r="B7" s="320" t="s">
        <v>503</v>
      </c>
      <c r="C7" s="227"/>
    </row>
    <row r="8" spans="1:3" s="228" customFormat="1" ht="16.5" thickBot="1" x14ac:dyDescent="0.3">
      <c r="A8" s="319">
        <v>5</v>
      </c>
      <c r="B8" s="320" t="s">
        <v>562</v>
      </c>
      <c r="C8" s="227"/>
    </row>
    <row r="9" spans="1:3" s="228" customFormat="1" ht="16.5" thickBot="1" x14ac:dyDescent="0.3">
      <c r="A9" s="319">
        <v>6</v>
      </c>
      <c r="B9" s="320" t="s">
        <v>572</v>
      </c>
      <c r="C9" s="227"/>
    </row>
    <row r="10" spans="1:3" s="228" customFormat="1" ht="16.5" thickBot="1" x14ac:dyDescent="0.3">
      <c r="A10" s="319">
        <v>7</v>
      </c>
      <c r="B10" s="320" t="s">
        <v>537</v>
      </c>
      <c r="C10" s="227"/>
    </row>
    <row r="11" spans="1:3" s="228" customFormat="1" ht="16.5" thickBot="1" x14ac:dyDescent="0.3">
      <c r="A11" s="319">
        <v>8</v>
      </c>
      <c r="B11" s="320" t="s">
        <v>553</v>
      </c>
      <c r="C11" s="227"/>
    </row>
    <row r="12" spans="1:3" s="228" customFormat="1" ht="16.5" thickBot="1" x14ac:dyDescent="0.3">
      <c r="A12" s="319">
        <v>9</v>
      </c>
      <c r="B12" s="320" t="s">
        <v>568</v>
      </c>
      <c r="C12" s="227"/>
    </row>
    <row r="13" spans="1:3" s="228" customFormat="1" ht="16.5" thickBot="1" x14ac:dyDescent="0.3">
      <c r="A13" s="319">
        <v>10</v>
      </c>
      <c r="B13" s="320" t="s">
        <v>564</v>
      </c>
      <c r="C13" s="227"/>
    </row>
    <row r="14" spans="1:3" s="228" customFormat="1" ht="16.5" thickBot="1" x14ac:dyDescent="0.3">
      <c r="A14" s="319">
        <v>11</v>
      </c>
      <c r="B14" s="320" t="s">
        <v>558</v>
      </c>
      <c r="C14" s="227"/>
    </row>
    <row r="15" spans="1:3" s="228" customFormat="1" ht="16.5" thickBot="1" x14ac:dyDescent="0.3">
      <c r="A15" s="319">
        <v>12</v>
      </c>
      <c r="B15" s="320" t="s">
        <v>555</v>
      </c>
      <c r="C15" s="227"/>
    </row>
    <row r="16" spans="1:3" s="228" customFormat="1" ht="16.5" thickBot="1" x14ac:dyDescent="0.3">
      <c r="A16" s="319">
        <v>13</v>
      </c>
      <c r="B16" s="320" t="s">
        <v>573</v>
      </c>
      <c r="C16" s="227"/>
    </row>
    <row r="17" spans="1:3" s="228" customFormat="1" ht="16.5" thickBot="1" x14ac:dyDescent="0.3">
      <c r="A17" s="319">
        <v>14</v>
      </c>
      <c r="B17" s="320" t="s">
        <v>527</v>
      </c>
      <c r="C17" s="227"/>
    </row>
    <row r="18" spans="1:3" s="228" customFormat="1" ht="16.5" thickBot="1" x14ac:dyDescent="0.3">
      <c r="A18" s="319">
        <v>15</v>
      </c>
      <c r="B18" s="320" t="s">
        <v>497</v>
      </c>
      <c r="C18" s="227"/>
    </row>
    <row r="19" spans="1:3" s="228" customFormat="1" ht="16.5" thickBot="1" x14ac:dyDescent="0.3">
      <c r="A19" s="319">
        <v>16</v>
      </c>
      <c r="B19" s="320" t="s">
        <v>574</v>
      </c>
      <c r="C19" s="227"/>
    </row>
    <row r="20" spans="1:3" s="228" customFormat="1" ht="16.5" thickBot="1" x14ac:dyDescent="0.3">
      <c r="A20" s="319">
        <v>17</v>
      </c>
      <c r="B20" s="320" t="s">
        <v>556</v>
      </c>
      <c r="C20" s="227"/>
    </row>
    <row r="21" spans="1:3" s="228" customFormat="1" ht="16.5" thickBot="1" x14ac:dyDescent="0.3">
      <c r="A21" s="319">
        <v>18</v>
      </c>
      <c r="B21" s="320" t="s">
        <v>559</v>
      </c>
      <c r="C21" s="227"/>
    </row>
    <row r="22" spans="1:3" s="228" customFormat="1" ht="16.5" thickBot="1" x14ac:dyDescent="0.3">
      <c r="A22" s="319">
        <v>19</v>
      </c>
      <c r="B22" s="320" t="s">
        <v>548</v>
      </c>
      <c r="C22" s="227"/>
    </row>
    <row r="23" spans="1:3" s="228" customFormat="1" ht="16.5" thickBot="1" x14ac:dyDescent="0.3">
      <c r="A23" s="319">
        <v>20</v>
      </c>
      <c r="B23" s="320" t="s">
        <v>540</v>
      </c>
      <c r="C23" s="227"/>
    </row>
    <row r="24" spans="1:3" s="228" customFormat="1" ht="16.5" thickBot="1" x14ac:dyDescent="0.3">
      <c r="A24" s="319">
        <v>21</v>
      </c>
      <c r="B24" s="320" t="s">
        <v>575</v>
      </c>
      <c r="C24" s="227"/>
    </row>
    <row r="25" spans="1:3" s="228" customFormat="1" ht="16.5" thickBot="1" x14ac:dyDescent="0.3">
      <c r="A25" s="319">
        <v>22</v>
      </c>
      <c r="B25" s="320" t="s">
        <v>499</v>
      </c>
      <c r="C25" s="227"/>
    </row>
    <row r="26" spans="1:3" s="228" customFormat="1" ht="16.5" thickBot="1" x14ac:dyDescent="0.3">
      <c r="A26" s="319">
        <v>23</v>
      </c>
      <c r="B26" s="320" t="s">
        <v>519</v>
      </c>
      <c r="C26" s="227"/>
    </row>
    <row r="27" spans="1:3" s="232" customFormat="1" ht="16.5" thickBot="1" x14ac:dyDescent="0.3">
      <c r="A27" s="319">
        <v>24</v>
      </c>
      <c r="B27" s="320" t="s">
        <v>505</v>
      </c>
      <c r="C27" s="231"/>
    </row>
    <row r="28" spans="1:3" s="228" customFormat="1" ht="16.5" thickBot="1" x14ac:dyDescent="0.3">
      <c r="A28" s="319">
        <v>25</v>
      </c>
      <c r="B28" s="320" t="s">
        <v>560</v>
      </c>
      <c r="C28" s="227"/>
    </row>
    <row r="29" spans="1:3" s="228" customFormat="1" ht="16.5" thickBot="1" x14ac:dyDescent="0.3">
      <c r="A29" s="319">
        <v>26</v>
      </c>
      <c r="B29" s="320" t="s">
        <v>504</v>
      </c>
      <c r="C29" s="227"/>
    </row>
    <row r="30" spans="1:3" ht="16.5" thickBot="1" x14ac:dyDescent="0.3">
      <c r="A30" s="317" t="s">
        <v>392</v>
      </c>
      <c r="B30" s="318"/>
      <c r="C30" s="126"/>
    </row>
    <row r="31" spans="1:3" ht="16.5" thickBot="1" x14ac:dyDescent="0.3">
      <c r="A31" s="319">
        <v>27</v>
      </c>
      <c r="B31" s="320" t="s">
        <v>526</v>
      </c>
      <c r="C31" s="126"/>
    </row>
    <row r="32" spans="1:3" ht="16.5" thickBot="1" x14ac:dyDescent="0.3">
      <c r="A32" s="319">
        <v>28</v>
      </c>
      <c r="B32" s="320" t="s">
        <v>494</v>
      </c>
      <c r="C32" s="126"/>
    </row>
    <row r="33" spans="1:3" ht="16.5" thickBot="1" x14ac:dyDescent="0.3">
      <c r="A33" s="319">
        <v>29</v>
      </c>
      <c r="B33" s="320" t="s">
        <v>549</v>
      </c>
      <c r="C33" s="126"/>
    </row>
    <row r="34" spans="1:3" ht="16.5" thickBot="1" x14ac:dyDescent="0.3">
      <c r="A34" s="319">
        <v>30</v>
      </c>
      <c r="B34" s="320" t="s">
        <v>566</v>
      </c>
      <c r="C34" s="126"/>
    </row>
    <row r="35" spans="1:3" ht="16.5" thickBot="1" x14ac:dyDescent="0.3">
      <c r="A35" s="319">
        <v>31</v>
      </c>
      <c r="B35" s="320" t="s">
        <v>536</v>
      </c>
      <c r="C35" s="126"/>
    </row>
    <row r="36" spans="1:3" ht="16.5" thickBot="1" x14ac:dyDescent="0.3">
      <c r="A36" s="319">
        <v>32</v>
      </c>
      <c r="B36" s="320" t="s">
        <v>567</v>
      </c>
      <c r="C36" s="126"/>
    </row>
    <row r="37" spans="1:3" ht="16.5" thickBot="1" x14ac:dyDescent="0.3">
      <c r="A37" s="319">
        <v>33</v>
      </c>
      <c r="B37" s="320" t="s">
        <v>495</v>
      </c>
      <c r="C37" s="126"/>
    </row>
    <row r="38" spans="1:3" ht="16.5" thickBot="1" x14ac:dyDescent="0.3">
      <c r="A38" s="319">
        <v>34</v>
      </c>
      <c r="B38" s="320" t="s">
        <v>373</v>
      </c>
      <c r="C38" s="126"/>
    </row>
    <row r="39" spans="1:3" ht="16.5" thickBot="1" x14ac:dyDescent="0.3">
      <c r="A39" s="319">
        <v>35</v>
      </c>
      <c r="B39" s="320" t="s">
        <v>512</v>
      </c>
      <c r="C39" s="126"/>
    </row>
    <row r="40" spans="1:3" ht="16.5" thickBot="1" x14ac:dyDescent="0.3">
      <c r="A40" s="319">
        <v>36</v>
      </c>
      <c r="B40" s="320" t="s">
        <v>515</v>
      </c>
      <c r="C40" s="126"/>
    </row>
    <row r="41" spans="1:3" s="230" customFormat="1" ht="16.5" thickBot="1" x14ac:dyDescent="0.3">
      <c r="A41" s="319">
        <v>37</v>
      </c>
      <c r="B41" s="320" t="s">
        <v>356</v>
      </c>
      <c r="C41" s="229"/>
    </row>
    <row r="42" spans="1:3" s="230" customFormat="1" ht="16.5" thickBot="1" x14ac:dyDescent="0.3">
      <c r="A42" s="319">
        <v>38</v>
      </c>
      <c r="B42" s="320" t="s">
        <v>339</v>
      </c>
      <c r="C42" s="229"/>
    </row>
    <row r="43" spans="1:3" ht="16.5" thickBot="1" x14ac:dyDescent="0.3">
      <c r="A43" s="319">
        <v>39</v>
      </c>
      <c r="B43" s="320" t="s">
        <v>541</v>
      </c>
      <c r="C43" s="126"/>
    </row>
    <row r="44" spans="1:3" ht="16.5" thickBot="1" x14ac:dyDescent="0.3">
      <c r="A44" s="319">
        <v>40</v>
      </c>
      <c r="B44" s="320" t="s">
        <v>563</v>
      </c>
      <c r="C44" s="126"/>
    </row>
    <row r="45" spans="1:3" ht="16.5" thickBot="1" x14ac:dyDescent="0.3">
      <c r="A45" s="319">
        <v>41</v>
      </c>
      <c r="B45" s="320" t="s">
        <v>507</v>
      </c>
      <c r="C45" s="126"/>
    </row>
    <row r="46" spans="1:3" ht="16.5" thickBot="1" x14ac:dyDescent="0.3">
      <c r="A46" s="319">
        <v>42</v>
      </c>
      <c r="B46" s="320" t="s">
        <v>513</v>
      </c>
      <c r="C46" s="126"/>
    </row>
    <row r="47" spans="1:3" s="232" customFormat="1" ht="16.5" thickBot="1" x14ac:dyDescent="0.3">
      <c r="A47" s="319">
        <v>43</v>
      </c>
      <c r="B47" s="320" t="s">
        <v>361</v>
      </c>
      <c r="C47" s="231"/>
    </row>
    <row r="48" spans="1:3" ht="16.5" thickBot="1" x14ac:dyDescent="0.3">
      <c r="A48" s="319">
        <v>44</v>
      </c>
      <c r="B48" s="320" t="s">
        <v>500</v>
      </c>
      <c r="C48" s="126"/>
    </row>
    <row r="49" spans="1:3" ht="16.5" thickBot="1" x14ac:dyDescent="0.3">
      <c r="A49" s="319">
        <v>45</v>
      </c>
      <c r="B49" s="320" t="s">
        <v>520</v>
      </c>
      <c r="C49" s="126"/>
    </row>
    <row r="50" spans="1:3" s="228" customFormat="1" ht="16.5" thickBot="1" x14ac:dyDescent="0.3">
      <c r="A50" s="319">
        <v>46</v>
      </c>
      <c r="B50" s="320" t="s">
        <v>578</v>
      </c>
      <c r="C50" s="227"/>
    </row>
    <row r="51" spans="1:3" s="228" customFormat="1" ht="16.5" thickBot="1" x14ac:dyDescent="0.3">
      <c r="A51" s="319">
        <v>47</v>
      </c>
      <c r="B51" s="320" t="s">
        <v>576</v>
      </c>
      <c r="C51" s="227"/>
    </row>
    <row r="52" spans="1:3" ht="16.5" thickBot="1" x14ac:dyDescent="0.3">
      <c r="A52" s="319">
        <v>48</v>
      </c>
      <c r="B52" s="320" t="s">
        <v>506</v>
      </c>
      <c r="C52" s="126"/>
    </row>
    <row r="53" spans="1:3" ht="16.5" thickBot="1" x14ac:dyDescent="0.3">
      <c r="A53" s="319">
        <v>49</v>
      </c>
      <c r="B53" s="320" t="s">
        <v>523</v>
      </c>
      <c r="C53" s="126"/>
    </row>
    <row r="54" spans="1:3" ht="16.5" thickBot="1" x14ac:dyDescent="0.3">
      <c r="A54" s="319">
        <v>50</v>
      </c>
      <c r="B54" s="320" t="s">
        <v>531</v>
      </c>
      <c r="C54" s="126"/>
    </row>
    <row r="55" spans="1:3" ht="16.5" thickBot="1" x14ac:dyDescent="0.3">
      <c r="A55" s="319">
        <v>51</v>
      </c>
      <c r="B55" s="320" t="s">
        <v>542</v>
      </c>
      <c r="C55" s="126"/>
    </row>
    <row r="56" spans="1:3" ht="16.5" thickBot="1" x14ac:dyDescent="0.3">
      <c r="A56" s="319">
        <v>52</v>
      </c>
      <c r="B56" s="320" t="s">
        <v>569</v>
      </c>
      <c r="C56" s="126"/>
    </row>
    <row r="57" spans="1:3" ht="16.5" thickBot="1" x14ac:dyDescent="0.3">
      <c r="A57" s="319">
        <v>53</v>
      </c>
      <c r="B57" s="320" t="s">
        <v>550</v>
      </c>
      <c r="C57" s="126"/>
    </row>
    <row r="58" spans="1:3" ht="16.5" thickBot="1" x14ac:dyDescent="0.3">
      <c r="A58" s="319">
        <v>54</v>
      </c>
      <c r="B58" s="320" t="s">
        <v>538</v>
      </c>
      <c r="C58" s="126"/>
    </row>
    <row r="59" spans="1:3" ht="16.5" thickBot="1" x14ac:dyDescent="0.3">
      <c r="A59" s="319">
        <v>55</v>
      </c>
      <c r="B59" s="320" t="s">
        <v>552</v>
      </c>
      <c r="C59" s="126"/>
    </row>
    <row r="60" spans="1:3" s="232" customFormat="1" ht="16.5" thickBot="1" x14ac:dyDescent="0.3">
      <c r="A60" s="319">
        <v>56</v>
      </c>
      <c r="B60" s="320" t="s">
        <v>514</v>
      </c>
      <c r="C60" s="231"/>
    </row>
    <row r="61" spans="1:3" ht="16.5" thickBot="1" x14ac:dyDescent="0.3">
      <c r="A61" s="319">
        <v>57</v>
      </c>
      <c r="B61" s="320" t="s">
        <v>539</v>
      </c>
      <c r="C61" s="126"/>
    </row>
    <row r="62" spans="1:3" ht="16.5" thickBot="1" x14ac:dyDescent="0.3">
      <c r="A62" s="319">
        <v>58</v>
      </c>
      <c r="B62" s="320" t="s">
        <v>508</v>
      </c>
      <c r="C62" s="126"/>
    </row>
    <row r="63" spans="1:3" ht="16.5" thickBot="1" x14ac:dyDescent="0.3">
      <c r="A63" s="319">
        <v>59</v>
      </c>
      <c r="B63" s="320" t="s">
        <v>570</v>
      </c>
      <c r="C63" s="126"/>
    </row>
    <row r="64" spans="1:3" ht="16.5" thickBot="1" x14ac:dyDescent="0.3">
      <c r="A64" s="319">
        <v>60</v>
      </c>
      <c r="B64" s="320" t="s">
        <v>543</v>
      </c>
      <c r="C64" s="126"/>
    </row>
    <row r="65" spans="1:3" ht="16.5" thickBot="1" x14ac:dyDescent="0.3">
      <c r="A65" s="319">
        <v>61</v>
      </c>
      <c r="B65" s="320" t="s">
        <v>551</v>
      </c>
      <c r="C65" s="126"/>
    </row>
    <row r="66" spans="1:3" ht="16.5" thickBot="1" x14ac:dyDescent="0.3">
      <c r="A66" s="319">
        <v>62</v>
      </c>
      <c r="B66" s="320" t="s">
        <v>532</v>
      </c>
      <c r="C66" s="126"/>
    </row>
    <row r="67" spans="1:3" ht="16.5" thickBot="1" x14ac:dyDescent="0.3">
      <c r="A67" s="319">
        <v>63</v>
      </c>
      <c r="B67" s="320" t="s">
        <v>516</v>
      </c>
      <c r="C67" s="126"/>
    </row>
    <row r="68" spans="1:3" ht="16.5" thickBot="1" x14ac:dyDescent="0.3">
      <c r="A68" s="319">
        <v>64</v>
      </c>
      <c r="B68" s="320" t="s">
        <v>544</v>
      </c>
      <c r="C68" s="126"/>
    </row>
    <row r="69" spans="1:3" ht="16.5" thickBot="1" x14ac:dyDescent="0.3">
      <c r="A69" s="319">
        <v>65</v>
      </c>
      <c r="B69" s="320" t="s">
        <v>565</v>
      </c>
      <c r="C69" s="126"/>
    </row>
    <row r="70" spans="1:3" ht="16.5" thickBot="1" x14ac:dyDescent="0.3">
      <c r="A70" s="319">
        <v>66</v>
      </c>
      <c r="B70" s="320" t="s">
        <v>344</v>
      </c>
      <c r="C70" s="126"/>
    </row>
    <row r="71" spans="1:3" ht="16.5" thickBot="1" x14ac:dyDescent="0.3">
      <c r="A71" s="319">
        <v>67</v>
      </c>
      <c r="B71" s="320" t="s">
        <v>511</v>
      </c>
      <c r="C71" s="126"/>
    </row>
    <row r="72" spans="1:3" ht="16.5" thickBot="1" x14ac:dyDescent="0.3">
      <c r="A72" s="319">
        <v>68</v>
      </c>
      <c r="B72" s="320" t="s">
        <v>496</v>
      </c>
      <c r="C72" s="126"/>
    </row>
    <row r="73" spans="1:3" ht="16.5" thickBot="1" x14ac:dyDescent="0.3">
      <c r="A73" s="319">
        <v>69</v>
      </c>
      <c r="B73" s="320" t="s">
        <v>545</v>
      </c>
      <c r="C73" s="126"/>
    </row>
    <row r="74" spans="1:3" ht="16.5" thickBot="1" x14ac:dyDescent="0.3">
      <c r="A74" s="319">
        <v>70</v>
      </c>
      <c r="B74" s="320" t="s">
        <v>522</v>
      </c>
      <c r="C74" s="126"/>
    </row>
    <row r="75" spans="1:3" ht="16.5" thickBot="1" x14ac:dyDescent="0.3">
      <c r="A75" s="319">
        <v>71</v>
      </c>
      <c r="B75" s="320" t="s">
        <v>546</v>
      </c>
      <c r="C75" s="126"/>
    </row>
    <row r="76" spans="1:3" ht="16.5" thickBot="1" x14ac:dyDescent="0.3">
      <c r="A76" s="319">
        <v>72</v>
      </c>
      <c r="B76" s="320" t="s">
        <v>493</v>
      </c>
      <c r="C76" s="126"/>
    </row>
    <row r="77" spans="1:3" s="228" customFormat="1" ht="16.5" thickBot="1" x14ac:dyDescent="0.3">
      <c r="A77" s="319">
        <v>73</v>
      </c>
      <c r="B77" s="320" t="s">
        <v>579</v>
      </c>
      <c r="C77" s="227"/>
    </row>
    <row r="78" spans="1:3" ht="16.5" thickBot="1" x14ac:dyDescent="0.3">
      <c r="A78" s="319">
        <v>74</v>
      </c>
      <c r="B78" s="320" t="s">
        <v>530</v>
      </c>
      <c r="C78" s="126"/>
    </row>
    <row r="79" spans="1:3" ht="16.5" thickBot="1" x14ac:dyDescent="0.3">
      <c r="A79" s="319">
        <v>75</v>
      </c>
      <c r="B79" s="320" t="s">
        <v>517</v>
      </c>
      <c r="C79" s="126"/>
    </row>
    <row r="80" spans="1:3" ht="16.5" thickBot="1" x14ac:dyDescent="0.3">
      <c r="A80" s="319">
        <v>76</v>
      </c>
      <c r="B80" s="320" t="s">
        <v>533</v>
      </c>
      <c r="C80" s="126"/>
    </row>
    <row r="81" spans="1:3" ht="16.5" thickBot="1" x14ac:dyDescent="0.3">
      <c r="A81" s="319">
        <v>77</v>
      </c>
      <c r="B81" s="320" t="s">
        <v>510</v>
      </c>
      <c r="C81" s="126"/>
    </row>
    <row r="82" spans="1:3" s="228" customFormat="1" ht="16.5" thickBot="1" x14ac:dyDescent="0.3">
      <c r="A82" s="319">
        <v>78</v>
      </c>
      <c r="B82" s="320" t="s">
        <v>577</v>
      </c>
      <c r="C82" s="227"/>
    </row>
    <row r="83" spans="1:3" ht="16.5" thickBot="1" x14ac:dyDescent="0.3">
      <c r="A83" s="319">
        <v>79</v>
      </c>
      <c r="B83" s="320" t="s">
        <v>535</v>
      </c>
      <c r="C83" s="126"/>
    </row>
    <row r="84" spans="1:3" ht="16.5" thickBot="1" x14ac:dyDescent="0.3">
      <c r="A84" s="319">
        <v>80</v>
      </c>
      <c r="B84" s="320" t="s">
        <v>528</v>
      </c>
      <c r="C84" s="126"/>
    </row>
    <row r="85" spans="1:3" ht="16.5" thickBot="1" x14ac:dyDescent="0.3">
      <c r="A85" s="319">
        <v>81</v>
      </c>
      <c r="B85" s="320" t="s">
        <v>518</v>
      </c>
      <c r="C85" s="126"/>
    </row>
    <row r="86" spans="1:3" s="232" customFormat="1" ht="16.5" thickBot="1" x14ac:dyDescent="0.3">
      <c r="A86" s="319">
        <v>82</v>
      </c>
      <c r="B86" s="320" t="s">
        <v>501</v>
      </c>
      <c r="C86" s="231"/>
    </row>
    <row r="87" spans="1:3" ht="16.5" thickBot="1" x14ac:dyDescent="0.3">
      <c r="A87" s="319">
        <v>83</v>
      </c>
      <c r="B87" s="320" t="s">
        <v>571</v>
      </c>
      <c r="C87" s="126"/>
    </row>
    <row r="88" spans="1:3" ht="16.5" thickBot="1" x14ac:dyDescent="0.3">
      <c r="A88" s="319">
        <v>84</v>
      </c>
      <c r="B88" s="320" t="s">
        <v>509</v>
      </c>
      <c r="C88" s="126"/>
    </row>
    <row r="89" spans="1:3" s="230" customFormat="1" ht="16.5" thickBot="1" x14ac:dyDescent="0.3">
      <c r="A89" s="319">
        <v>85</v>
      </c>
      <c r="B89" s="320" t="s">
        <v>350</v>
      </c>
      <c r="C89" s="229"/>
    </row>
    <row r="90" spans="1:3" ht="16.5" thickBot="1" x14ac:dyDescent="0.3">
      <c r="A90" s="319">
        <v>86</v>
      </c>
      <c r="B90" s="320" t="s">
        <v>524</v>
      </c>
      <c r="C90" s="126"/>
    </row>
    <row r="91" spans="1:3" ht="16.5" thickBot="1" x14ac:dyDescent="0.3">
      <c r="A91" s="319">
        <v>87</v>
      </c>
      <c r="B91" s="320" t="s">
        <v>547</v>
      </c>
      <c r="C91" s="126"/>
    </row>
    <row r="92" spans="1:3" ht="16.5" thickBot="1" x14ac:dyDescent="0.3">
      <c r="A92" s="319">
        <v>88</v>
      </c>
      <c r="B92" s="320" t="s">
        <v>498</v>
      </c>
      <c r="C92" s="126"/>
    </row>
    <row r="93" spans="1:3" ht="16.5" thickBot="1" x14ac:dyDescent="0.3">
      <c r="A93" s="319">
        <v>89</v>
      </c>
      <c r="B93" s="320" t="s">
        <v>529</v>
      </c>
      <c r="C93" s="126"/>
    </row>
    <row r="94" spans="1:3" ht="16.5" thickBot="1" x14ac:dyDescent="0.3">
      <c r="A94" s="319">
        <v>90</v>
      </c>
      <c r="B94" s="320" t="s">
        <v>371</v>
      </c>
      <c r="C94" s="126"/>
    </row>
    <row r="95" spans="1:3" ht="16.5" thickBot="1" x14ac:dyDescent="0.3">
      <c r="A95" s="319">
        <v>91</v>
      </c>
      <c r="B95" s="320" t="s">
        <v>557</v>
      </c>
      <c r="C95" s="126"/>
    </row>
    <row r="96" spans="1:3" s="230" customFormat="1" ht="16.5" thickBot="1" x14ac:dyDescent="0.3">
      <c r="A96" s="319">
        <v>92</v>
      </c>
      <c r="B96" s="320" t="s">
        <v>354</v>
      </c>
      <c r="C96" s="229"/>
    </row>
    <row r="97" spans="1:3" ht="16.5" thickBot="1" x14ac:dyDescent="0.3">
      <c r="A97" s="319">
        <v>93</v>
      </c>
      <c r="B97" s="320" t="s">
        <v>521</v>
      </c>
      <c r="C97" s="126"/>
    </row>
    <row r="98" spans="1:3" s="232" customFormat="1" ht="16.5" thickBot="1" x14ac:dyDescent="0.3">
      <c r="A98" s="319">
        <v>94</v>
      </c>
      <c r="B98" s="320" t="s">
        <v>502</v>
      </c>
      <c r="C98" s="231"/>
    </row>
    <row r="99" spans="1:3" ht="16.5" thickBot="1" x14ac:dyDescent="0.3">
      <c r="A99" s="319">
        <v>95</v>
      </c>
      <c r="B99" s="320" t="s">
        <v>534</v>
      </c>
      <c r="C99" s="126"/>
    </row>
  </sheetData>
  <mergeCells count="3">
    <mergeCell ref="A1:B1"/>
    <mergeCell ref="A3:B3"/>
    <mergeCell ref="A30:B30"/>
  </mergeCells>
  <printOptions horizontalCentered="1" verticalCentered="1"/>
  <pageMargins left="0.70866141732283472" right="0.31496062992125984" top="0.74803149606299213" bottom="0.74803149606299213" header="0.31496062992125984" footer="0.31496062992125984"/>
  <pageSetup paperSize="9" scale="88" fitToHeight="0" orientation="portrait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2"/>
  <sheetViews>
    <sheetView workbookViewId="0">
      <selection activeCell="P33" sqref="P33"/>
    </sheetView>
  </sheetViews>
  <sheetFormatPr defaultRowHeight="15" x14ac:dyDescent="0.25"/>
  <cols>
    <col min="1" max="1" width="14" bestFit="1" customWidth="1"/>
    <col min="2" max="2" width="40.28515625" bestFit="1" customWidth="1"/>
  </cols>
  <sheetData>
    <row r="1" spans="1:14" x14ac:dyDescent="0.25">
      <c r="A1" s="48" t="s">
        <v>148</v>
      </c>
      <c r="B1" s="68" t="s">
        <v>147</v>
      </c>
      <c r="C1" s="33">
        <v>640</v>
      </c>
      <c r="D1" s="34">
        <v>0</v>
      </c>
      <c r="E1" s="35">
        <f t="shared" ref="E1:E10" si="0">IF(ISBLANK(D1),"",30+D1)</f>
        <v>30</v>
      </c>
      <c r="F1" s="36">
        <f t="shared" ref="F1:F10" si="1">ROUND(IF(C1&gt;0,IF(D1&gt;0,C1/30*E1,C1+C1/30*D1),""),2)</f>
        <v>640</v>
      </c>
      <c r="G1" s="37">
        <v>167.2</v>
      </c>
      <c r="H1" s="34">
        <v>0</v>
      </c>
      <c r="I1" s="38">
        <f t="shared" ref="I1:I3" si="2">IF(ISBLANK(H1),"",22+H1)</f>
        <v>22</v>
      </c>
      <c r="J1" s="37">
        <f t="shared" ref="J1:J10" si="3">ROUND(IF(C1&gt;0,IF(D1&gt;0,G1/22*I1,G1+G1/22*H1),""),2)</f>
        <v>167.2</v>
      </c>
      <c r="K1" s="39">
        <f t="shared" ref="K1:K3" si="4">F1+J1</f>
        <v>807.2</v>
      </c>
      <c r="L1" s="40">
        <v>17.2</v>
      </c>
    </row>
    <row r="2" spans="1:14" x14ac:dyDescent="0.25">
      <c r="A2" s="60" t="s">
        <v>151</v>
      </c>
      <c r="B2" s="49" t="s">
        <v>150</v>
      </c>
      <c r="C2" s="74">
        <v>640</v>
      </c>
      <c r="D2" s="75">
        <v>0</v>
      </c>
      <c r="E2" s="76">
        <f t="shared" si="0"/>
        <v>30</v>
      </c>
      <c r="F2" s="77">
        <f t="shared" si="1"/>
        <v>640</v>
      </c>
      <c r="G2" s="77">
        <v>167.2</v>
      </c>
      <c r="H2" s="75">
        <v>0</v>
      </c>
      <c r="I2" s="78">
        <f t="shared" si="2"/>
        <v>22</v>
      </c>
      <c r="J2" s="77">
        <f t="shared" si="3"/>
        <v>167.2</v>
      </c>
      <c r="K2" s="79">
        <f t="shared" si="4"/>
        <v>807.2</v>
      </c>
      <c r="L2" s="80">
        <v>17.2</v>
      </c>
      <c r="M2" s="96" t="s">
        <v>149</v>
      </c>
    </row>
    <row r="3" spans="1:14" x14ac:dyDescent="0.25">
      <c r="A3" s="60" t="s">
        <v>165</v>
      </c>
      <c r="B3" s="49" t="s">
        <v>164</v>
      </c>
      <c r="C3" s="74">
        <v>640</v>
      </c>
      <c r="D3" s="75">
        <v>0</v>
      </c>
      <c r="E3" s="76">
        <f t="shared" si="0"/>
        <v>30</v>
      </c>
      <c r="F3" s="77">
        <f t="shared" si="1"/>
        <v>640</v>
      </c>
      <c r="G3" s="77">
        <v>167.2</v>
      </c>
      <c r="H3" s="75">
        <v>0</v>
      </c>
      <c r="I3" s="78">
        <f t="shared" si="2"/>
        <v>22</v>
      </c>
      <c r="J3" s="77">
        <f t="shared" si="3"/>
        <v>167.2</v>
      </c>
      <c r="K3" s="79">
        <f t="shared" si="4"/>
        <v>807.2</v>
      </c>
      <c r="L3" s="80">
        <v>17.2</v>
      </c>
      <c r="M3" s="43" t="s">
        <v>158</v>
      </c>
    </row>
    <row r="4" spans="1:14" x14ac:dyDescent="0.25">
      <c r="A4" s="97" t="s">
        <v>168</v>
      </c>
      <c r="B4" s="49" t="s">
        <v>167</v>
      </c>
      <c r="C4" s="74">
        <v>265</v>
      </c>
      <c r="D4" s="75">
        <v>0</v>
      </c>
      <c r="E4" s="76">
        <f t="shared" si="0"/>
        <v>30</v>
      </c>
      <c r="F4" s="77">
        <f t="shared" si="1"/>
        <v>265</v>
      </c>
      <c r="G4" s="77">
        <v>167.2</v>
      </c>
      <c r="H4" s="75">
        <v>0</v>
      </c>
      <c r="I4" s="78">
        <f>IF(ISBLANK(H4),"",22+H4)</f>
        <v>22</v>
      </c>
      <c r="J4" s="77">
        <f t="shared" si="3"/>
        <v>167.2</v>
      </c>
      <c r="K4" s="79">
        <f>F4+J4</f>
        <v>432.2</v>
      </c>
      <c r="L4" s="80">
        <v>17.2</v>
      </c>
      <c r="M4" s="96" t="s">
        <v>159</v>
      </c>
    </row>
    <row r="5" spans="1:14" x14ac:dyDescent="0.25">
      <c r="A5" s="60" t="s">
        <v>163</v>
      </c>
      <c r="B5" s="49" t="s">
        <v>162</v>
      </c>
      <c r="C5" s="74">
        <v>640</v>
      </c>
      <c r="D5" s="75">
        <v>0</v>
      </c>
      <c r="E5" s="76">
        <f t="shared" si="0"/>
        <v>30</v>
      </c>
      <c r="F5" s="77">
        <f t="shared" si="1"/>
        <v>640</v>
      </c>
      <c r="G5" s="77">
        <v>167.2</v>
      </c>
      <c r="H5" s="75">
        <v>0</v>
      </c>
      <c r="I5" s="78">
        <f t="shared" ref="I5:I10" si="5">IF(ISBLANK(H5),"",22+H5)</f>
        <v>22</v>
      </c>
      <c r="J5" s="77">
        <f t="shared" si="3"/>
        <v>167.2</v>
      </c>
      <c r="K5" s="79">
        <f t="shared" ref="K5:K10" si="6">F5+J5</f>
        <v>807.2</v>
      </c>
      <c r="L5" s="80">
        <v>17.2</v>
      </c>
      <c r="M5" s="43" t="s">
        <v>159</v>
      </c>
    </row>
    <row r="6" spans="1:14" x14ac:dyDescent="0.25">
      <c r="A6" s="60" t="s">
        <v>161</v>
      </c>
      <c r="B6" s="49" t="s">
        <v>160</v>
      </c>
      <c r="C6" s="74">
        <v>640</v>
      </c>
      <c r="D6" s="75">
        <v>0</v>
      </c>
      <c r="E6" s="76">
        <f t="shared" si="0"/>
        <v>30</v>
      </c>
      <c r="F6" s="77">
        <f t="shared" si="1"/>
        <v>640</v>
      </c>
      <c r="G6" s="77">
        <v>167.2</v>
      </c>
      <c r="H6" s="75">
        <v>0</v>
      </c>
      <c r="I6" s="78">
        <f t="shared" si="5"/>
        <v>22</v>
      </c>
      <c r="J6" s="77">
        <f t="shared" si="3"/>
        <v>167.2</v>
      </c>
      <c r="K6" s="79">
        <f t="shared" si="6"/>
        <v>807.2</v>
      </c>
      <c r="L6" s="80">
        <v>17.2</v>
      </c>
      <c r="M6" s="43" t="s">
        <v>159</v>
      </c>
    </row>
    <row r="7" spans="1:14" x14ac:dyDescent="0.25">
      <c r="A7" s="60" t="s">
        <v>148</v>
      </c>
      <c r="B7" s="49" t="s">
        <v>147</v>
      </c>
      <c r="C7" s="74">
        <v>640</v>
      </c>
      <c r="D7" s="75">
        <v>0</v>
      </c>
      <c r="E7" s="76">
        <f t="shared" si="0"/>
        <v>30</v>
      </c>
      <c r="F7" s="77">
        <f t="shared" si="1"/>
        <v>640</v>
      </c>
      <c r="G7" s="77">
        <v>167.2</v>
      </c>
      <c r="H7" s="75">
        <v>0</v>
      </c>
      <c r="I7" s="78">
        <f t="shared" si="5"/>
        <v>22</v>
      </c>
      <c r="J7" s="77">
        <f t="shared" si="3"/>
        <v>167.2</v>
      </c>
      <c r="K7" s="79">
        <f t="shared" si="6"/>
        <v>807.2</v>
      </c>
      <c r="L7" s="80">
        <v>17.2</v>
      </c>
      <c r="M7" s="43" t="s">
        <v>159</v>
      </c>
      <c r="N7" s="43"/>
    </row>
    <row r="8" spans="1:14" x14ac:dyDescent="0.25">
      <c r="A8" s="60" t="s">
        <v>154</v>
      </c>
      <c r="B8" s="49" t="s">
        <v>155</v>
      </c>
      <c r="C8" s="74">
        <v>640</v>
      </c>
      <c r="D8" s="75">
        <v>0</v>
      </c>
      <c r="E8" s="76">
        <f t="shared" si="0"/>
        <v>30</v>
      </c>
      <c r="F8" s="77">
        <f t="shared" si="1"/>
        <v>640</v>
      </c>
      <c r="G8" s="77">
        <v>167.2</v>
      </c>
      <c r="H8" s="75">
        <v>0</v>
      </c>
      <c r="I8" s="78">
        <f t="shared" si="5"/>
        <v>22</v>
      </c>
      <c r="J8" s="77">
        <f t="shared" si="3"/>
        <v>167.2</v>
      </c>
      <c r="K8" s="79">
        <f t="shared" si="6"/>
        <v>807.2</v>
      </c>
      <c r="L8" s="80">
        <v>17.2</v>
      </c>
      <c r="M8" s="43" t="s">
        <v>166</v>
      </c>
    </row>
    <row r="9" spans="1:14" x14ac:dyDescent="0.25">
      <c r="A9" s="60" t="s">
        <v>157</v>
      </c>
      <c r="B9" s="49" t="s">
        <v>156</v>
      </c>
      <c r="C9" s="74">
        <v>640</v>
      </c>
      <c r="D9" s="75">
        <v>0</v>
      </c>
      <c r="E9" s="76">
        <f t="shared" si="0"/>
        <v>30</v>
      </c>
      <c r="F9" s="77">
        <f t="shared" si="1"/>
        <v>640</v>
      </c>
      <c r="G9" s="77">
        <v>167.2</v>
      </c>
      <c r="H9" s="75">
        <v>0</v>
      </c>
      <c r="I9" s="78">
        <f t="shared" si="5"/>
        <v>22</v>
      </c>
      <c r="J9" s="77">
        <f t="shared" si="3"/>
        <v>167.2</v>
      </c>
      <c r="K9" s="79">
        <f t="shared" si="6"/>
        <v>807.2</v>
      </c>
      <c r="L9" s="80">
        <v>17.2</v>
      </c>
      <c r="M9" s="43" t="s">
        <v>158</v>
      </c>
    </row>
    <row r="10" spans="1:14" x14ac:dyDescent="0.25">
      <c r="A10" s="50" t="s">
        <v>52</v>
      </c>
      <c r="B10" s="51" t="s">
        <v>53</v>
      </c>
      <c r="C10" s="33">
        <v>265</v>
      </c>
      <c r="D10" s="34">
        <v>0</v>
      </c>
      <c r="E10" s="35">
        <f t="shared" si="0"/>
        <v>30</v>
      </c>
      <c r="F10" s="36">
        <f t="shared" si="1"/>
        <v>265</v>
      </c>
      <c r="G10" s="37">
        <v>167.2</v>
      </c>
      <c r="H10" s="34">
        <v>0</v>
      </c>
      <c r="I10" s="38">
        <f t="shared" si="5"/>
        <v>22</v>
      </c>
      <c r="J10" s="37">
        <f t="shared" si="3"/>
        <v>167.2</v>
      </c>
      <c r="K10" s="39">
        <f t="shared" si="6"/>
        <v>432.2</v>
      </c>
      <c r="L10" s="40">
        <v>17.2</v>
      </c>
      <c r="M10" s="42"/>
    </row>
    <row r="11" spans="1:14" x14ac:dyDescent="0.25">
      <c r="B11" s="71"/>
    </row>
    <row r="12" spans="1:14" x14ac:dyDescent="0.25">
      <c r="A12" s="69"/>
      <c r="B12" s="70"/>
      <c r="C12" s="33"/>
      <c r="D12" s="34"/>
      <c r="E12" s="35"/>
      <c r="F12" s="36"/>
      <c r="G12" s="37"/>
      <c r="H12" s="34"/>
      <c r="I12" s="38"/>
      <c r="J12" s="37"/>
      <c r="K12" s="39"/>
      <c r="L12" s="40"/>
      <c r="M12" s="41"/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F4219B-B7DB-4510-B83C-DDDD458CC3F3}">
  <dimension ref="A1:M2"/>
  <sheetViews>
    <sheetView workbookViewId="0">
      <selection activeCell="B30" sqref="B30"/>
    </sheetView>
  </sheetViews>
  <sheetFormatPr defaultRowHeight="15" x14ac:dyDescent="0.25"/>
  <cols>
    <col min="1" max="1" width="14" bestFit="1" customWidth="1"/>
    <col min="2" max="2" width="28" bestFit="1" customWidth="1"/>
    <col min="3" max="3" width="5.7109375" bestFit="1" customWidth="1"/>
    <col min="4" max="4" width="2.42578125" bestFit="1" customWidth="1"/>
    <col min="5" max="5" width="2.7109375" bestFit="1" customWidth="1"/>
    <col min="6" max="7" width="5.7109375" bestFit="1" customWidth="1"/>
    <col min="8" max="8" width="2.42578125" bestFit="1" customWidth="1"/>
    <col min="9" max="9" width="3.7109375" bestFit="1" customWidth="1"/>
    <col min="10" max="10" width="5.7109375" bestFit="1" customWidth="1"/>
    <col min="11" max="11" width="6.42578125" bestFit="1" customWidth="1"/>
    <col min="12" max="12" width="4.85546875" bestFit="1" customWidth="1"/>
  </cols>
  <sheetData>
    <row r="1" spans="1:13" x14ac:dyDescent="0.25">
      <c r="A1" s="48" t="s">
        <v>101</v>
      </c>
      <c r="B1" s="47" t="s">
        <v>102</v>
      </c>
      <c r="C1" s="33">
        <v>640</v>
      </c>
      <c r="D1" s="34">
        <v>0</v>
      </c>
      <c r="E1" s="35">
        <f>IF(ISBLANK(D1),"",30+D1)</f>
        <v>30</v>
      </c>
      <c r="F1" s="36">
        <f>ROUND(IF(C1&gt;0,IF(D1&gt;0,C1/30*E1,C1+C1/30*D1),""),2)</f>
        <v>640</v>
      </c>
      <c r="G1" s="37">
        <v>167.2</v>
      </c>
      <c r="H1" s="34">
        <v>0</v>
      </c>
      <c r="I1" s="38">
        <f>IF(ISBLANK(H1),"",22+H1)</f>
        <v>22</v>
      </c>
      <c r="J1" s="37">
        <f>ROUND(IF(C1&gt;0,IF(D1&gt;0,G1/22*I1,G1+G1/22*H1),""),2)</f>
        <v>167.2</v>
      </c>
      <c r="K1" s="39">
        <f>F1+J1</f>
        <v>807.2</v>
      </c>
      <c r="L1" s="40">
        <v>17.2</v>
      </c>
      <c r="M1" s="41"/>
    </row>
    <row r="2" spans="1:13" x14ac:dyDescent="0.25">
      <c r="A2" s="48" t="s">
        <v>81</v>
      </c>
      <c r="B2" s="68" t="s">
        <v>82</v>
      </c>
      <c r="C2" s="82">
        <v>640</v>
      </c>
      <c r="D2" s="83">
        <v>0</v>
      </c>
      <c r="E2" s="84">
        <f t="shared" ref="E2" si="0">IF(ISBLANK(D2),"",30+D2)</f>
        <v>30</v>
      </c>
      <c r="F2" s="85">
        <f t="shared" ref="F2" si="1">ROUND(IF(C2&gt;0,IF(D2&gt;0,C2/30*E2,C2+C2/30*D2),""),2)</f>
        <v>640</v>
      </c>
      <c r="G2" s="85">
        <v>167.2</v>
      </c>
      <c r="H2" s="83">
        <v>0</v>
      </c>
      <c r="I2" s="86">
        <f t="shared" ref="I2" si="2">IF(ISBLANK(H2),"",22+H2)</f>
        <v>22</v>
      </c>
      <c r="J2" s="85">
        <f t="shared" ref="J2" si="3">ROUND(IF(C2&gt;0,IF(D2&gt;0,G2/22*I2,G2+G2/22*H2),""),2)</f>
        <v>167.2</v>
      </c>
      <c r="K2" s="87">
        <f t="shared" ref="K2" si="4">F2+J2</f>
        <v>807.2</v>
      </c>
      <c r="L2" s="88">
        <v>17.2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430970-1FBC-4705-BB45-CA0A18069037}">
  <dimension ref="A1:M99"/>
  <sheetViews>
    <sheetView showGridLines="0" zoomScaleNormal="100" workbookViewId="0">
      <selection sqref="A1:C1"/>
    </sheetView>
  </sheetViews>
  <sheetFormatPr defaultRowHeight="18.75" x14ac:dyDescent="0.3"/>
  <cols>
    <col min="1" max="1" width="6.42578125" style="152" bestFit="1" customWidth="1"/>
    <col min="2" max="2" width="20" style="137" customWidth="1"/>
    <col min="3" max="3" width="46.5703125" style="137" customWidth="1"/>
    <col min="4" max="4" width="34.85546875" style="152" bestFit="1" customWidth="1"/>
    <col min="5" max="5" width="12.5703125" style="152" bestFit="1" customWidth="1"/>
    <col min="6" max="6" width="16.42578125" style="152" customWidth="1"/>
    <col min="7" max="7" width="12.5703125" style="152" customWidth="1"/>
    <col min="8" max="8" width="23" style="152" customWidth="1"/>
    <col min="9" max="9" width="86.5703125" style="152" customWidth="1"/>
    <col min="10" max="10" width="19.42578125" style="152" hidden="1" customWidth="1"/>
    <col min="11" max="11" width="27.7109375" style="137" hidden="1" customWidth="1"/>
    <col min="12" max="12" width="21.85546875" style="137" hidden="1" customWidth="1"/>
    <col min="13" max="13" width="9.140625" style="137" hidden="1" customWidth="1"/>
    <col min="14" max="16384" width="9.140625" style="137"/>
  </cols>
  <sheetData>
    <row r="1" spans="1:12" s="128" customFormat="1" x14ac:dyDescent="0.3">
      <c r="A1" s="259" t="s">
        <v>374</v>
      </c>
      <c r="B1" s="259"/>
      <c r="C1" s="260"/>
      <c r="D1" s="127" t="s">
        <v>378</v>
      </c>
      <c r="E1" s="127" t="s">
        <v>462</v>
      </c>
      <c r="F1" s="127" t="s">
        <v>463</v>
      </c>
      <c r="G1" s="127" t="s">
        <v>464</v>
      </c>
      <c r="H1" s="127" t="s">
        <v>382</v>
      </c>
      <c r="I1" s="127" t="s">
        <v>396</v>
      </c>
      <c r="J1" s="127" t="s">
        <v>379</v>
      </c>
      <c r="K1" s="127" t="s">
        <v>380</v>
      </c>
      <c r="L1" s="127" t="s">
        <v>381</v>
      </c>
    </row>
    <row r="2" spans="1:12" s="128" customFormat="1" x14ac:dyDescent="0.3">
      <c r="A2" s="129" t="s">
        <v>16</v>
      </c>
      <c r="B2" s="129" t="s">
        <v>17</v>
      </c>
      <c r="C2" s="262" t="s">
        <v>375</v>
      </c>
      <c r="D2" s="263"/>
      <c r="E2" s="263"/>
      <c r="F2" s="263"/>
      <c r="G2" s="263"/>
      <c r="H2" s="263"/>
      <c r="I2" s="264"/>
      <c r="J2" s="130"/>
      <c r="K2" s="130"/>
      <c r="L2" s="130"/>
    </row>
    <row r="3" spans="1:12" x14ac:dyDescent="0.3">
      <c r="A3" s="131">
        <v>1</v>
      </c>
      <c r="B3" s="132" t="s">
        <v>168</v>
      </c>
      <c r="C3" s="133" t="s">
        <v>167</v>
      </c>
      <c r="D3" s="134">
        <v>45078</v>
      </c>
      <c r="E3" s="134" t="s">
        <v>454</v>
      </c>
      <c r="F3" s="134" t="s">
        <v>458</v>
      </c>
      <c r="G3" s="134" t="s">
        <v>459</v>
      </c>
      <c r="H3" s="134" t="s">
        <v>389</v>
      </c>
      <c r="I3" s="135" t="s">
        <v>441</v>
      </c>
      <c r="J3" s="134">
        <v>45809</v>
      </c>
      <c r="K3" s="136"/>
      <c r="L3" s="136"/>
    </row>
    <row r="4" spans="1:12" x14ac:dyDescent="0.3">
      <c r="A4" s="131">
        <v>2</v>
      </c>
      <c r="B4" s="132" t="s">
        <v>341</v>
      </c>
      <c r="C4" s="133" t="s">
        <v>342</v>
      </c>
      <c r="D4" s="134">
        <v>45432</v>
      </c>
      <c r="E4" s="134" t="s">
        <v>454</v>
      </c>
      <c r="F4" s="134" t="s">
        <v>458</v>
      </c>
      <c r="G4" s="134" t="s">
        <v>459</v>
      </c>
      <c r="H4" s="134" t="s">
        <v>383</v>
      </c>
      <c r="I4" s="135" t="s">
        <v>442</v>
      </c>
      <c r="J4" s="134">
        <v>46162</v>
      </c>
      <c r="K4" s="136"/>
      <c r="L4" s="136"/>
    </row>
    <row r="5" spans="1:12" x14ac:dyDescent="0.3">
      <c r="A5" s="131">
        <v>3</v>
      </c>
      <c r="B5" s="132" t="s">
        <v>295</v>
      </c>
      <c r="C5" s="133" t="s">
        <v>296</v>
      </c>
      <c r="D5" s="134">
        <v>45337</v>
      </c>
      <c r="E5" s="134" t="s">
        <v>454</v>
      </c>
      <c r="F5" s="134" t="s">
        <v>458</v>
      </c>
      <c r="G5" s="134" t="s">
        <v>459</v>
      </c>
      <c r="H5" s="134" t="s">
        <v>383</v>
      </c>
      <c r="I5" s="135" t="s">
        <v>443</v>
      </c>
      <c r="J5" s="134">
        <v>46068</v>
      </c>
      <c r="K5" s="136"/>
      <c r="L5" s="136"/>
    </row>
    <row r="6" spans="1:12" x14ac:dyDescent="0.3">
      <c r="A6" s="131">
        <v>4</v>
      </c>
      <c r="B6" s="132" t="s">
        <v>299</v>
      </c>
      <c r="C6" s="133" t="s">
        <v>300</v>
      </c>
      <c r="D6" s="134">
        <v>45356</v>
      </c>
      <c r="E6" s="134" t="s">
        <v>454</v>
      </c>
      <c r="F6" s="134" t="s">
        <v>458</v>
      </c>
      <c r="G6" s="134" t="s">
        <v>459</v>
      </c>
      <c r="H6" s="134" t="s">
        <v>383</v>
      </c>
      <c r="I6" s="135" t="s">
        <v>444</v>
      </c>
      <c r="J6" s="134">
        <v>46086</v>
      </c>
      <c r="K6" s="136"/>
      <c r="L6" s="136"/>
    </row>
    <row r="7" spans="1:12" x14ac:dyDescent="0.3">
      <c r="A7" s="131">
        <v>5</v>
      </c>
      <c r="B7" s="132" t="s">
        <v>217</v>
      </c>
      <c r="C7" s="133" t="s">
        <v>202</v>
      </c>
      <c r="D7" s="134">
        <v>45139</v>
      </c>
      <c r="E7" s="134" t="s">
        <v>454</v>
      </c>
      <c r="F7" s="134" t="s">
        <v>458</v>
      </c>
      <c r="G7" s="134" t="s">
        <v>459</v>
      </c>
      <c r="H7" s="134" t="s">
        <v>389</v>
      </c>
      <c r="I7" s="135" t="s">
        <v>445</v>
      </c>
      <c r="J7" s="134">
        <v>45870</v>
      </c>
      <c r="K7" s="136"/>
      <c r="L7" s="136"/>
    </row>
    <row r="8" spans="1:12" x14ac:dyDescent="0.3">
      <c r="A8" s="131">
        <v>6</v>
      </c>
      <c r="B8" s="132" t="s">
        <v>184</v>
      </c>
      <c r="C8" s="133" t="s">
        <v>172</v>
      </c>
      <c r="D8" s="134">
        <v>45108</v>
      </c>
      <c r="E8" s="134" t="s">
        <v>454</v>
      </c>
      <c r="F8" s="134" t="s">
        <v>458</v>
      </c>
      <c r="G8" s="134" t="s">
        <v>459</v>
      </c>
      <c r="H8" s="134" t="s">
        <v>390</v>
      </c>
      <c r="I8" s="135" t="s">
        <v>446</v>
      </c>
      <c r="J8" s="134">
        <v>45839</v>
      </c>
      <c r="K8" s="136"/>
      <c r="L8" s="136"/>
    </row>
    <row r="9" spans="1:12" x14ac:dyDescent="0.3">
      <c r="A9" s="131">
        <v>7</v>
      </c>
      <c r="B9" s="132" t="s">
        <v>132</v>
      </c>
      <c r="C9" s="133" t="s">
        <v>131</v>
      </c>
      <c r="D9" s="134">
        <v>45017</v>
      </c>
      <c r="E9" s="134" t="s">
        <v>454</v>
      </c>
      <c r="F9" s="134" t="s">
        <v>458</v>
      </c>
      <c r="G9" s="134" t="s">
        <v>459</v>
      </c>
      <c r="H9" s="134" t="s">
        <v>389</v>
      </c>
      <c r="I9" s="135" t="s">
        <v>447</v>
      </c>
      <c r="J9" s="134">
        <v>45748</v>
      </c>
      <c r="K9" s="136"/>
      <c r="L9" s="136"/>
    </row>
    <row r="10" spans="1:12" x14ac:dyDescent="0.3">
      <c r="A10" s="131">
        <v>8</v>
      </c>
      <c r="B10" s="132" t="s">
        <v>343</v>
      </c>
      <c r="C10" s="133" t="s">
        <v>344</v>
      </c>
      <c r="D10" s="134">
        <v>45413</v>
      </c>
      <c r="E10" s="134" t="s">
        <v>454</v>
      </c>
      <c r="F10" s="134" t="s">
        <v>458</v>
      </c>
      <c r="G10" s="134" t="s">
        <v>460</v>
      </c>
      <c r="H10" s="134" t="s">
        <v>383</v>
      </c>
      <c r="I10" s="134" t="s">
        <v>448</v>
      </c>
      <c r="J10" s="134">
        <v>46143</v>
      </c>
      <c r="K10" s="136"/>
      <c r="L10" s="136"/>
    </row>
    <row r="11" spans="1:12" x14ac:dyDescent="0.3">
      <c r="A11" s="131">
        <v>9</v>
      </c>
      <c r="B11" s="132" t="s">
        <v>187</v>
      </c>
      <c r="C11" s="133" t="s">
        <v>186</v>
      </c>
      <c r="D11" s="134">
        <v>45108</v>
      </c>
      <c r="E11" s="134" t="s">
        <v>454</v>
      </c>
      <c r="F11" s="134" t="s">
        <v>458</v>
      </c>
      <c r="G11" s="134" t="s">
        <v>460</v>
      </c>
      <c r="H11" s="134" t="s">
        <v>389</v>
      </c>
      <c r="I11" s="135" t="s">
        <v>449</v>
      </c>
      <c r="J11" s="134">
        <v>45839</v>
      </c>
      <c r="K11" s="136"/>
      <c r="L11" s="136"/>
    </row>
    <row r="12" spans="1:12" x14ac:dyDescent="0.3">
      <c r="A12" s="131">
        <v>10</v>
      </c>
      <c r="B12" s="132" t="s">
        <v>302</v>
      </c>
      <c r="C12" s="133" t="s">
        <v>301</v>
      </c>
      <c r="D12" s="134">
        <v>45372</v>
      </c>
      <c r="E12" s="134" t="s">
        <v>454</v>
      </c>
      <c r="F12" s="134" t="s">
        <v>458</v>
      </c>
      <c r="G12" s="134" t="s">
        <v>459</v>
      </c>
      <c r="H12" s="134" t="s">
        <v>383</v>
      </c>
      <c r="I12" s="135" t="s">
        <v>437</v>
      </c>
      <c r="J12" s="134">
        <v>46102</v>
      </c>
      <c r="K12" s="136"/>
      <c r="L12" s="136"/>
    </row>
    <row r="13" spans="1:12" x14ac:dyDescent="0.3">
      <c r="A13" s="131">
        <v>11</v>
      </c>
      <c r="B13" s="132" t="s">
        <v>262</v>
      </c>
      <c r="C13" s="133" t="s">
        <v>253</v>
      </c>
      <c r="D13" s="134">
        <v>45170</v>
      </c>
      <c r="E13" s="134" t="s">
        <v>454</v>
      </c>
      <c r="F13" s="134" t="s">
        <v>458</v>
      </c>
      <c r="G13" s="134" t="s">
        <v>460</v>
      </c>
      <c r="H13" s="134" t="s">
        <v>383</v>
      </c>
      <c r="I13" s="135" t="s">
        <v>450</v>
      </c>
      <c r="J13" s="134">
        <v>45901</v>
      </c>
      <c r="K13" s="136"/>
      <c r="L13" s="136"/>
    </row>
    <row r="14" spans="1:12" x14ac:dyDescent="0.3">
      <c r="A14" s="131">
        <v>12</v>
      </c>
      <c r="B14" s="132" t="s">
        <v>197</v>
      </c>
      <c r="C14" s="133" t="s">
        <v>198</v>
      </c>
      <c r="D14" s="134">
        <v>45108</v>
      </c>
      <c r="E14" s="134" t="s">
        <v>454</v>
      </c>
      <c r="F14" s="134" t="s">
        <v>458</v>
      </c>
      <c r="G14" s="134" t="s">
        <v>459</v>
      </c>
      <c r="H14" s="134" t="s">
        <v>390</v>
      </c>
      <c r="I14" s="135" t="s">
        <v>441</v>
      </c>
      <c r="J14" s="134">
        <v>45839</v>
      </c>
      <c r="K14" s="136"/>
      <c r="L14" s="136"/>
    </row>
    <row r="15" spans="1:12" x14ac:dyDescent="0.3">
      <c r="A15" s="131">
        <v>13</v>
      </c>
      <c r="B15" s="132" t="s">
        <v>50</v>
      </c>
      <c r="C15" s="133" t="s">
        <v>51</v>
      </c>
      <c r="D15" s="134">
        <v>44958</v>
      </c>
      <c r="E15" s="134" t="s">
        <v>454</v>
      </c>
      <c r="F15" s="134" t="s">
        <v>458</v>
      </c>
      <c r="G15" s="134" t="s">
        <v>459</v>
      </c>
      <c r="H15" s="134" t="s">
        <v>390</v>
      </c>
      <c r="I15" s="135" t="s">
        <v>451</v>
      </c>
      <c r="J15" s="134">
        <v>45690</v>
      </c>
      <c r="K15" s="136"/>
      <c r="L15" s="136"/>
    </row>
    <row r="16" spans="1:12" x14ac:dyDescent="0.3">
      <c r="A16" s="131">
        <v>14</v>
      </c>
      <c r="B16" s="132" t="s">
        <v>211</v>
      </c>
      <c r="C16" s="133" t="s">
        <v>210</v>
      </c>
      <c r="D16" s="134">
        <v>45139</v>
      </c>
      <c r="E16" s="134" t="s">
        <v>454</v>
      </c>
      <c r="F16" s="134" t="s">
        <v>458</v>
      </c>
      <c r="G16" s="134" t="s">
        <v>459</v>
      </c>
      <c r="H16" s="134" t="s">
        <v>389</v>
      </c>
      <c r="I16" s="135" t="s">
        <v>442</v>
      </c>
      <c r="J16" s="134">
        <v>45870</v>
      </c>
      <c r="K16" s="136"/>
      <c r="L16" s="136"/>
    </row>
    <row r="17" spans="1:12" x14ac:dyDescent="0.3">
      <c r="A17" s="131">
        <v>15</v>
      </c>
      <c r="B17" s="132" t="s">
        <v>367</v>
      </c>
      <c r="C17" s="133" t="s">
        <v>366</v>
      </c>
      <c r="D17" s="134">
        <v>45474</v>
      </c>
      <c r="E17" s="134" t="s">
        <v>454</v>
      </c>
      <c r="F17" s="134" t="s">
        <v>458</v>
      </c>
      <c r="G17" s="134" t="s">
        <v>459</v>
      </c>
      <c r="H17" s="134" t="s">
        <v>383</v>
      </c>
      <c r="I17" s="135" t="s">
        <v>428</v>
      </c>
      <c r="J17" s="134">
        <v>46204</v>
      </c>
      <c r="K17" s="136"/>
      <c r="L17" s="136"/>
    </row>
    <row r="18" spans="1:12" x14ac:dyDescent="0.3">
      <c r="A18" s="131">
        <v>16</v>
      </c>
      <c r="B18" s="132" t="s">
        <v>351</v>
      </c>
      <c r="C18" s="133" t="s">
        <v>352</v>
      </c>
      <c r="D18" s="134">
        <v>45432</v>
      </c>
      <c r="E18" s="134" t="s">
        <v>454</v>
      </c>
      <c r="F18" s="134" t="s">
        <v>458</v>
      </c>
      <c r="G18" s="134" t="s">
        <v>459</v>
      </c>
      <c r="H18" s="134" t="s">
        <v>383</v>
      </c>
      <c r="I18" s="135" t="s">
        <v>452</v>
      </c>
      <c r="J18" s="134">
        <v>46162</v>
      </c>
      <c r="K18" s="136"/>
      <c r="L18" s="136"/>
    </row>
    <row r="19" spans="1:12" x14ac:dyDescent="0.3">
      <c r="A19" s="131">
        <v>17</v>
      </c>
      <c r="B19" s="132" t="s">
        <v>334</v>
      </c>
      <c r="C19" s="133" t="s">
        <v>333</v>
      </c>
      <c r="D19" s="134">
        <v>45383</v>
      </c>
      <c r="E19" s="134" t="s">
        <v>454</v>
      </c>
      <c r="F19" s="134" t="s">
        <v>458</v>
      </c>
      <c r="G19" s="134" t="s">
        <v>459</v>
      </c>
      <c r="H19" s="134" t="s">
        <v>383</v>
      </c>
      <c r="I19" s="135" t="s">
        <v>430</v>
      </c>
      <c r="J19" s="134">
        <v>46113</v>
      </c>
      <c r="K19" s="136"/>
      <c r="L19" s="136"/>
    </row>
    <row r="20" spans="1:12" x14ac:dyDescent="0.3">
      <c r="A20" s="131">
        <v>18</v>
      </c>
      <c r="B20" s="132" t="s">
        <v>60</v>
      </c>
      <c r="C20" s="133" t="s">
        <v>227</v>
      </c>
      <c r="D20" s="134">
        <v>44927</v>
      </c>
      <c r="E20" s="134" t="s">
        <v>454</v>
      </c>
      <c r="F20" s="134" t="s">
        <v>458</v>
      </c>
      <c r="G20" s="134" t="s">
        <v>459</v>
      </c>
      <c r="H20" s="134" t="s">
        <v>389</v>
      </c>
      <c r="I20" s="135" t="s">
        <v>453</v>
      </c>
      <c r="J20" s="134">
        <v>45658</v>
      </c>
      <c r="K20" s="136"/>
      <c r="L20" s="136"/>
    </row>
    <row r="21" spans="1:12" x14ac:dyDescent="0.3">
      <c r="A21" s="138"/>
      <c r="B21" s="139"/>
      <c r="C21" s="140" t="s">
        <v>377</v>
      </c>
      <c r="D21" s="141"/>
      <c r="E21" s="141"/>
      <c r="F21" s="141"/>
      <c r="G21" s="141"/>
      <c r="H21" s="141"/>
      <c r="I21" s="141"/>
      <c r="J21" s="142"/>
      <c r="K21" s="136"/>
      <c r="L21" s="136"/>
    </row>
    <row r="22" spans="1:12" s="128" customFormat="1" ht="36" customHeight="1" x14ac:dyDescent="0.3">
      <c r="A22" s="143"/>
      <c r="B22" s="144" t="s">
        <v>17</v>
      </c>
      <c r="C22" s="265" t="s">
        <v>376</v>
      </c>
      <c r="D22" s="266"/>
      <c r="E22" s="266"/>
      <c r="F22" s="266"/>
      <c r="G22" s="266"/>
      <c r="H22" s="266"/>
      <c r="I22" s="267"/>
      <c r="J22" s="127"/>
      <c r="K22" s="145"/>
      <c r="L22" s="145"/>
    </row>
    <row r="23" spans="1:12" x14ac:dyDescent="0.3">
      <c r="A23" s="131">
        <v>19</v>
      </c>
      <c r="B23" s="132" t="s">
        <v>64</v>
      </c>
      <c r="C23" s="133" t="s">
        <v>65</v>
      </c>
      <c r="D23" s="134">
        <v>44958</v>
      </c>
      <c r="E23" s="134" t="s">
        <v>455</v>
      </c>
      <c r="F23" s="134" t="s">
        <v>457</v>
      </c>
      <c r="G23" s="134" t="s">
        <v>460</v>
      </c>
      <c r="H23" s="134" t="s">
        <v>389</v>
      </c>
      <c r="I23" s="134" t="s">
        <v>397</v>
      </c>
      <c r="J23" s="134">
        <v>45689</v>
      </c>
      <c r="K23" s="136"/>
      <c r="L23" s="136"/>
    </row>
    <row r="24" spans="1:12" x14ac:dyDescent="0.3">
      <c r="A24" s="131">
        <v>20</v>
      </c>
      <c r="B24" s="132" t="s">
        <v>189</v>
      </c>
      <c r="C24" s="133" t="s">
        <v>188</v>
      </c>
      <c r="D24" s="134">
        <v>45108</v>
      </c>
      <c r="E24" s="134" t="s">
        <v>455</v>
      </c>
      <c r="F24" s="134" t="s">
        <v>458</v>
      </c>
      <c r="G24" s="134" t="s">
        <v>459</v>
      </c>
      <c r="H24" s="134" t="s">
        <v>389</v>
      </c>
      <c r="I24" s="134" t="s">
        <v>422</v>
      </c>
      <c r="J24" s="134">
        <v>45839</v>
      </c>
      <c r="K24" s="136"/>
      <c r="L24" s="136"/>
    </row>
    <row r="25" spans="1:12" x14ac:dyDescent="0.3">
      <c r="A25" s="131">
        <v>21</v>
      </c>
      <c r="B25" s="132" t="s">
        <v>190</v>
      </c>
      <c r="C25" s="133" t="s">
        <v>201</v>
      </c>
      <c r="D25" s="134">
        <v>45108</v>
      </c>
      <c r="E25" s="134" t="s">
        <v>455</v>
      </c>
      <c r="F25" s="134" t="s">
        <v>458</v>
      </c>
      <c r="G25" s="134" t="s">
        <v>460</v>
      </c>
      <c r="H25" s="134" t="s">
        <v>390</v>
      </c>
      <c r="I25" s="134" t="s">
        <v>398</v>
      </c>
      <c r="J25" s="134">
        <v>45839</v>
      </c>
      <c r="K25" s="136"/>
      <c r="L25" s="136"/>
    </row>
    <row r="26" spans="1:12" x14ac:dyDescent="0.3">
      <c r="A26" s="131">
        <v>22</v>
      </c>
      <c r="B26" s="132" t="s">
        <v>254</v>
      </c>
      <c r="C26" s="133" t="s">
        <v>255</v>
      </c>
      <c r="D26" s="134">
        <v>45170</v>
      </c>
      <c r="E26" s="134" t="s">
        <v>455</v>
      </c>
      <c r="F26" s="134" t="s">
        <v>458</v>
      </c>
      <c r="G26" s="134" t="s">
        <v>459</v>
      </c>
      <c r="H26" s="134" t="s">
        <v>383</v>
      </c>
      <c r="I26" s="135" t="s">
        <v>447</v>
      </c>
      <c r="J26" s="134">
        <v>45901</v>
      </c>
      <c r="K26" s="136"/>
      <c r="L26" s="136"/>
    </row>
    <row r="27" spans="1:12" x14ac:dyDescent="0.3">
      <c r="A27" s="131">
        <v>23</v>
      </c>
      <c r="B27" s="132" t="s">
        <v>68</v>
      </c>
      <c r="C27" s="133" t="s">
        <v>69</v>
      </c>
      <c r="D27" s="134">
        <v>44958</v>
      </c>
      <c r="E27" s="134" t="s">
        <v>455</v>
      </c>
      <c r="F27" s="134" t="s">
        <v>457</v>
      </c>
      <c r="G27" s="134" t="s">
        <v>460</v>
      </c>
      <c r="H27" s="134" t="s">
        <v>389</v>
      </c>
      <c r="I27" s="134" t="s">
        <v>399</v>
      </c>
      <c r="J27" s="134">
        <v>45689</v>
      </c>
      <c r="K27" s="136"/>
      <c r="L27" s="136"/>
    </row>
    <row r="28" spans="1:12" x14ac:dyDescent="0.3">
      <c r="A28" s="131">
        <v>24</v>
      </c>
      <c r="B28" s="132" t="s">
        <v>384</v>
      </c>
      <c r="C28" s="133" t="s">
        <v>373</v>
      </c>
      <c r="D28" s="134">
        <v>45488</v>
      </c>
      <c r="E28" s="134" t="s">
        <v>455</v>
      </c>
      <c r="F28" s="134" t="s">
        <v>458</v>
      </c>
      <c r="G28" s="134" t="s">
        <v>459</v>
      </c>
      <c r="H28" s="134" t="s">
        <v>383</v>
      </c>
      <c r="I28" s="135" t="s">
        <v>423</v>
      </c>
      <c r="J28" s="134">
        <v>46218</v>
      </c>
      <c r="K28" s="136"/>
      <c r="L28" s="136"/>
    </row>
    <row r="29" spans="1:12" x14ac:dyDescent="0.3">
      <c r="A29" s="131">
        <v>25</v>
      </c>
      <c r="B29" s="132" t="s">
        <v>259</v>
      </c>
      <c r="C29" s="133" t="s">
        <v>258</v>
      </c>
      <c r="D29" s="134">
        <v>45170</v>
      </c>
      <c r="E29" s="134" t="s">
        <v>455</v>
      </c>
      <c r="F29" s="134" t="s">
        <v>458</v>
      </c>
      <c r="G29" s="134" t="s">
        <v>460</v>
      </c>
      <c r="H29" s="134" t="s">
        <v>383</v>
      </c>
      <c r="I29" s="134" t="s">
        <v>398</v>
      </c>
      <c r="J29" s="134">
        <v>45901</v>
      </c>
      <c r="K29" s="136"/>
      <c r="L29" s="136"/>
    </row>
    <row r="30" spans="1:12" x14ac:dyDescent="0.3">
      <c r="A30" s="131">
        <v>26</v>
      </c>
      <c r="B30" s="132" t="s">
        <v>338</v>
      </c>
      <c r="C30" s="133" t="s">
        <v>337</v>
      </c>
      <c r="D30" s="134">
        <v>45432</v>
      </c>
      <c r="E30" s="134" t="s">
        <v>455</v>
      </c>
      <c r="F30" s="134" t="s">
        <v>457</v>
      </c>
      <c r="G30" s="134" t="s">
        <v>460</v>
      </c>
      <c r="H30" s="134" t="s">
        <v>383</v>
      </c>
      <c r="I30" s="134" t="s">
        <v>400</v>
      </c>
      <c r="J30" s="134">
        <v>46162</v>
      </c>
      <c r="K30" s="136"/>
      <c r="L30" s="136"/>
    </row>
    <row r="31" spans="1:12" x14ac:dyDescent="0.3">
      <c r="A31" s="131">
        <v>27</v>
      </c>
      <c r="B31" s="132" t="s">
        <v>355</v>
      </c>
      <c r="C31" s="133" t="s">
        <v>356</v>
      </c>
      <c r="D31" s="134">
        <v>45444</v>
      </c>
      <c r="E31" s="134" t="s">
        <v>455</v>
      </c>
      <c r="F31" s="134" t="s">
        <v>458</v>
      </c>
      <c r="G31" s="134" t="s">
        <v>460</v>
      </c>
      <c r="H31" s="134" t="s">
        <v>383</v>
      </c>
      <c r="I31" s="134" t="s">
        <v>401</v>
      </c>
      <c r="J31" s="134">
        <v>46174</v>
      </c>
      <c r="K31" s="136"/>
      <c r="L31" s="136"/>
    </row>
    <row r="32" spans="1:12" x14ac:dyDescent="0.3">
      <c r="A32" s="131">
        <v>28</v>
      </c>
      <c r="B32" s="132" t="s">
        <v>340</v>
      </c>
      <c r="C32" s="133" t="s">
        <v>339</v>
      </c>
      <c r="D32" s="134">
        <v>45432</v>
      </c>
      <c r="E32" s="134" t="s">
        <v>455</v>
      </c>
      <c r="F32" s="134" t="s">
        <v>458</v>
      </c>
      <c r="G32" s="134" t="s">
        <v>459</v>
      </c>
      <c r="H32" s="134" t="s">
        <v>383</v>
      </c>
      <c r="I32" s="135" t="s">
        <v>424</v>
      </c>
      <c r="J32" s="134">
        <v>46162</v>
      </c>
      <c r="K32" s="136"/>
      <c r="L32" s="136"/>
    </row>
    <row r="33" spans="1:12" x14ac:dyDescent="0.3">
      <c r="A33" s="131">
        <v>29</v>
      </c>
      <c r="B33" s="132" t="s">
        <v>142</v>
      </c>
      <c r="C33" s="133" t="s">
        <v>141</v>
      </c>
      <c r="D33" s="134">
        <v>45047</v>
      </c>
      <c r="E33" s="134" t="s">
        <v>455</v>
      </c>
      <c r="F33" s="134" t="s">
        <v>458</v>
      </c>
      <c r="G33" s="134" t="s">
        <v>459</v>
      </c>
      <c r="H33" s="134" t="s">
        <v>389</v>
      </c>
      <c r="I33" s="135" t="s">
        <v>425</v>
      </c>
      <c r="J33" s="134">
        <v>45778</v>
      </c>
      <c r="K33" s="136"/>
      <c r="L33" s="136"/>
    </row>
    <row r="34" spans="1:12" x14ac:dyDescent="0.3">
      <c r="A34" s="131">
        <v>30</v>
      </c>
      <c r="B34" s="132" t="s">
        <v>257</v>
      </c>
      <c r="C34" s="133" t="s">
        <v>256</v>
      </c>
      <c r="D34" s="134">
        <v>45446</v>
      </c>
      <c r="E34" s="134" t="s">
        <v>455</v>
      </c>
      <c r="F34" s="134" t="s">
        <v>457</v>
      </c>
      <c r="G34" s="134" t="s">
        <v>460</v>
      </c>
      <c r="H34" s="134" t="s">
        <v>383</v>
      </c>
      <c r="I34" s="134" t="s">
        <v>402</v>
      </c>
      <c r="J34" s="134">
        <v>46176</v>
      </c>
      <c r="K34" s="136"/>
      <c r="L34" s="136"/>
    </row>
    <row r="35" spans="1:12" x14ac:dyDescent="0.3">
      <c r="A35" s="131">
        <v>31</v>
      </c>
      <c r="B35" s="132" t="s">
        <v>385</v>
      </c>
      <c r="C35" s="133" t="s">
        <v>370</v>
      </c>
      <c r="D35" s="134">
        <v>45488</v>
      </c>
      <c r="E35" s="134" t="s">
        <v>455</v>
      </c>
      <c r="F35" s="134" t="s">
        <v>458</v>
      </c>
      <c r="G35" s="134" t="s">
        <v>460</v>
      </c>
      <c r="H35" s="134" t="s">
        <v>383</v>
      </c>
      <c r="I35" s="135" t="s">
        <v>403</v>
      </c>
      <c r="J35" s="134">
        <v>46022</v>
      </c>
      <c r="K35" s="136"/>
      <c r="L35" s="136"/>
    </row>
    <row r="36" spans="1:12" x14ac:dyDescent="0.3">
      <c r="A36" s="131">
        <v>32</v>
      </c>
      <c r="B36" s="132" t="s">
        <v>181</v>
      </c>
      <c r="C36" s="133" t="s">
        <v>175</v>
      </c>
      <c r="D36" s="134">
        <v>45108</v>
      </c>
      <c r="E36" s="134" t="s">
        <v>455</v>
      </c>
      <c r="F36" s="134" t="s">
        <v>458</v>
      </c>
      <c r="G36" s="134" t="s">
        <v>460</v>
      </c>
      <c r="H36" s="134" t="s">
        <v>389</v>
      </c>
      <c r="I36" s="135" t="s">
        <v>405</v>
      </c>
      <c r="J36" s="134">
        <v>45839</v>
      </c>
      <c r="K36" s="136"/>
      <c r="L36" s="136"/>
    </row>
    <row r="37" spans="1:12" x14ac:dyDescent="0.3">
      <c r="A37" s="131">
        <v>33</v>
      </c>
      <c r="B37" s="132" t="s">
        <v>313</v>
      </c>
      <c r="C37" s="133" t="s">
        <v>314</v>
      </c>
      <c r="D37" s="134">
        <v>45383</v>
      </c>
      <c r="E37" s="134" t="s">
        <v>455</v>
      </c>
      <c r="F37" s="134" t="s">
        <v>457</v>
      </c>
      <c r="G37" s="134" t="s">
        <v>460</v>
      </c>
      <c r="H37" s="134" t="s">
        <v>383</v>
      </c>
      <c r="I37" s="135" t="s">
        <v>400</v>
      </c>
      <c r="J37" s="134">
        <v>46113</v>
      </c>
      <c r="K37" s="136"/>
      <c r="L37" s="136"/>
    </row>
    <row r="38" spans="1:12" x14ac:dyDescent="0.3">
      <c r="A38" s="131">
        <v>34</v>
      </c>
      <c r="B38" s="132" t="s">
        <v>182</v>
      </c>
      <c r="C38" s="133" t="s">
        <v>173</v>
      </c>
      <c r="D38" s="134">
        <v>45108</v>
      </c>
      <c r="E38" s="134" t="s">
        <v>455</v>
      </c>
      <c r="F38" s="134" t="s">
        <v>458</v>
      </c>
      <c r="G38" s="134" t="s">
        <v>460</v>
      </c>
      <c r="H38" s="134" t="s">
        <v>389</v>
      </c>
      <c r="I38" s="134" t="s">
        <v>401</v>
      </c>
      <c r="J38" s="134">
        <v>45839</v>
      </c>
      <c r="K38" s="136"/>
      <c r="L38" s="136"/>
    </row>
    <row r="39" spans="1:12" x14ac:dyDescent="0.3">
      <c r="A39" s="131">
        <v>35</v>
      </c>
      <c r="B39" s="132" t="s">
        <v>368</v>
      </c>
      <c r="C39" s="133" t="s">
        <v>361</v>
      </c>
      <c r="D39" s="134">
        <v>45474</v>
      </c>
      <c r="E39" s="134" t="s">
        <v>455</v>
      </c>
      <c r="F39" s="134" t="s">
        <v>458</v>
      </c>
      <c r="G39" s="134" t="s">
        <v>459</v>
      </c>
      <c r="H39" s="134" t="s">
        <v>383</v>
      </c>
      <c r="I39" s="135" t="s">
        <v>425</v>
      </c>
      <c r="J39" s="134">
        <v>46204</v>
      </c>
      <c r="K39" s="136"/>
      <c r="L39" s="136"/>
    </row>
    <row r="40" spans="1:12" x14ac:dyDescent="0.3">
      <c r="A40" s="131">
        <v>36</v>
      </c>
      <c r="B40" s="132" t="s">
        <v>315</v>
      </c>
      <c r="C40" s="133" t="s">
        <v>316</v>
      </c>
      <c r="D40" s="134">
        <v>45383</v>
      </c>
      <c r="E40" s="134" t="s">
        <v>455</v>
      </c>
      <c r="F40" s="134" t="s">
        <v>458</v>
      </c>
      <c r="G40" s="134" t="s">
        <v>460</v>
      </c>
      <c r="H40" s="134" t="s">
        <v>383</v>
      </c>
      <c r="I40" s="135" t="s">
        <v>404</v>
      </c>
      <c r="J40" s="134">
        <v>46113</v>
      </c>
      <c r="K40" s="136"/>
      <c r="L40" s="136"/>
    </row>
    <row r="41" spans="1:12" x14ac:dyDescent="0.3">
      <c r="A41" s="131">
        <v>37</v>
      </c>
      <c r="B41" s="132" t="s">
        <v>317</v>
      </c>
      <c r="C41" s="133" t="s">
        <v>318</v>
      </c>
      <c r="D41" s="134">
        <v>45383</v>
      </c>
      <c r="E41" s="134" t="s">
        <v>455</v>
      </c>
      <c r="F41" s="134" t="s">
        <v>458</v>
      </c>
      <c r="G41" s="134" t="s">
        <v>460</v>
      </c>
      <c r="H41" s="134" t="s">
        <v>383</v>
      </c>
      <c r="I41" s="135" t="s">
        <v>404</v>
      </c>
      <c r="J41" s="134">
        <v>46113</v>
      </c>
      <c r="K41" s="136"/>
      <c r="L41" s="136"/>
    </row>
    <row r="42" spans="1:12" x14ac:dyDescent="0.3">
      <c r="A42" s="131">
        <v>38</v>
      </c>
      <c r="B42" s="132" t="s">
        <v>319</v>
      </c>
      <c r="C42" s="133" t="s">
        <v>320</v>
      </c>
      <c r="D42" s="134">
        <v>45383</v>
      </c>
      <c r="E42" s="134" t="s">
        <v>455</v>
      </c>
      <c r="F42" s="134" t="s">
        <v>457</v>
      </c>
      <c r="G42" s="134" t="s">
        <v>460</v>
      </c>
      <c r="H42" s="134" t="s">
        <v>383</v>
      </c>
      <c r="I42" s="135" t="s">
        <v>406</v>
      </c>
      <c r="J42" s="134">
        <v>46113</v>
      </c>
      <c r="K42" s="136"/>
      <c r="L42" s="136"/>
    </row>
    <row r="43" spans="1:12" x14ac:dyDescent="0.3">
      <c r="A43" s="131">
        <v>39</v>
      </c>
      <c r="B43" s="132" t="s">
        <v>161</v>
      </c>
      <c r="C43" s="133" t="s">
        <v>160</v>
      </c>
      <c r="D43" s="134">
        <v>45078</v>
      </c>
      <c r="E43" s="134" t="s">
        <v>455</v>
      </c>
      <c r="F43" s="134" t="s">
        <v>457</v>
      </c>
      <c r="G43" s="134" t="s">
        <v>460</v>
      </c>
      <c r="H43" s="134" t="s">
        <v>389</v>
      </c>
      <c r="I43" s="135" t="s">
        <v>407</v>
      </c>
      <c r="J43" s="134">
        <v>45809</v>
      </c>
      <c r="K43" s="136"/>
      <c r="L43" s="136"/>
    </row>
    <row r="44" spans="1:12" x14ac:dyDescent="0.3">
      <c r="A44" s="131">
        <v>40</v>
      </c>
      <c r="B44" s="132" t="s">
        <v>128</v>
      </c>
      <c r="C44" s="133" t="s">
        <v>130</v>
      </c>
      <c r="D44" s="134">
        <v>44927</v>
      </c>
      <c r="E44" s="134" t="s">
        <v>455</v>
      </c>
      <c r="F44" s="134" t="s">
        <v>458</v>
      </c>
      <c r="G44" s="134" t="s">
        <v>459</v>
      </c>
      <c r="H44" s="134" t="s">
        <v>389</v>
      </c>
      <c r="I44" s="135" t="s">
        <v>427</v>
      </c>
      <c r="J44" s="134">
        <v>45658</v>
      </c>
      <c r="K44" s="136"/>
      <c r="L44" s="136"/>
    </row>
    <row r="45" spans="1:12" x14ac:dyDescent="0.3">
      <c r="A45" s="131">
        <v>41</v>
      </c>
      <c r="B45" s="132" t="s">
        <v>321</v>
      </c>
      <c r="C45" s="133" t="s">
        <v>322</v>
      </c>
      <c r="D45" s="134">
        <v>45383</v>
      </c>
      <c r="E45" s="134" t="s">
        <v>455</v>
      </c>
      <c r="F45" s="134" t="s">
        <v>458</v>
      </c>
      <c r="G45" s="134" t="s">
        <v>460</v>
      </c>
      <c r="H45" s="134" t="s">
        <v>383</v>
      </c>
      <c r="I45" s="135" t="s">
        <v>408</v>
      </c>
      <c r="J45" s="134">
        <v>46113</v>
      </c>
      <c r="K45" s="136"/>
      <c r="L45" s="136"/>
    </row>
    <row r="46" spans="1:12" x14ac:dyDescent="0.3">
      <c r="A46" s="131">
        <v>42</v>
      </c>
      <c r="B46" s="132" t="s">
        <v>145</v>
      </c>
      <c r="C46" s="133" t="s">
        <v>143</v>
      </c>
      <c r="D46" s="134">
        <v>45047</v>
      </c>
      <c r="E46" s="134" t="s">
        <v>455</v>
      </c>
      <c r="F46" s="134" t="s">
        <v>458</v>
      </c>
      <c r="G46" s="134" t="s">
        <v>459</v>
      </c>
      <c r="H46" s="134" t="s">
        <v>389</v>
      </c>
      <c r="I46" s="135" t="s">
        <v>426</v>
      </c>
      <c r="J46" s="134">
        <v>45778</v>
      </c>
      <c r="K46" s="136"/>
      <c r="L46" s="136"/>
    </row>
    <row r="47" spans="1:12" x14ac:dyDescent="0.3">
      <c r="A47" s="131">
        <v>43</v>
      </c>
      <c r="B47" s="132" t="s">
        <v>236</v>
      </c>
      <c r="C47" s="133" t="s">
        <v>185</v>
      </c>
      <c r="D47" s="134">
        <v>45108</v>
      </c>
      <c r="E47" s="134" t="s">
        <v>455</v>
      </c>
      <c r="F47" s="134" t="s">
        <v>458</v>
      </c>
      <c r="G47" s="134" t="s">
        <v>460</v>
      </c>
      <c r="H47" s="134" t="s">
        <v>389</v>
      </c>
      <c r="I47" s="135" t="s">
        <v>409</v>
      </c>
      <c r="J47" s="134">
        <v>45839</v>
      </c>
      <c r="K47" s="136"/>
      <c r="L47" s="136"/>
    </row>
    <row r="48" spans="1:12" x14ac:dyDescent="0.3">
      <c r="A48" s="131">
        <v>44</v>
      </c>
      <c r="B48" s="132" t="s">
        <v>323</v>
      </c>
      <c r="C48" s="133" t="s">
        <v>324</v>
      </c>
      <c r="D48" s="134">
        <v>45383</v>
      </c>
      <c r="E48" s="134" t="s">
        <v>455</v>
      </c>
      <c r="F48" s="134" t="s">
        <v>456</v>
      </c>
      <c r="G48" s="134" t="s">
        <v>460</v>
      </c>
      <c r="H48" s="134" t="s">
        <v>383</v>
      </c>
      <c r="I48" s="135" t="s">
        <v>410</v>
      </c>
      <c r="J48" s="134">
        <v>46113</v>
      </c>
      <c r="K48" s="136"/>
      <c r="L48" s="136"/>
    </row>
    <row r="49" spans="1:13" x14ac:dyDescent="0.3">
      <c r="A49" s="131">
        <v>45</v>
      </c>
      <c r="B49" s="132" t="s">
        <v>136</v>
      </c>
      <c r="C49" s="133" t="s">
        <v>137</v>
      </c>
      <c r="D49" s="134">
        <v>45017</v>
      </c>
      <c r="E49" s="134" t="s">
        <v>455</v>
      </c>
      <c r="F49" s="134" t="s">
        <v>458</v>
      </c>
      <c r="G49" s="134" t="s">
        <v>460</v>
      </c>
      <c r="H49" s="134" t="s">
        <v>389</v>
      </c>
      <c r="I49" s="135" t="s">
        <v>439</v>
      </c>
      <c r="J49" s="134">
        <v>45748</v>
      </c>
      <c r="K49" s="136"/>
      <c r="L49" s="136"/>
    </row>
    <row r="50" spans="1:13" x14ac:dyDescent="0.3">
      <c r="A50" s="131">
        <v>46</v>
      </c>
      <c r="B50" s="132" t="s">
        <v>325</v>
      </c>
      <c r="C50" s="133" t="s">
        <v>326</v>
      </c>
      <c r="D50" s="134">
        <v>45383</v>
      </c>
      <c r="E50" s="134" t="s">
        <v>455</v>
      </c>
      <c r="F50" s="134" t="s">
        <v>457</v>
      </c>
      <c r="G50" s="134" t="s">
        <v>460</v>
      </c>
      <c r="H50" s="134" t="s">
        <v>383</v>
      </c>
      <c r="I50" s="135" t="s">
        <v>402</v>
      </c>
      <c r="J50" s="134">
        <v>46113</v>
      </c>
      <c r="K50" s="136"/>
      <c r="L50" s="136"/>
    </row>
    <row r="51" spans="1:13" x14ac:dyDescent="0.3">
      <c r="A51" s="131">
        <v>47</v>
      </c>
      <c r="B51" s="132" t="s">
        <v>327</v>
      </c>
      <c r="C51" s="133" t="s">
        <v>328</v>
      </c>
      <c r="D51" s="134">
        <v>45404</v>
      </c>
      <c r="E51" s="134" t="s">
        <v>455</v>
      </c>
      <c r="F51" s="134" t="s">
        <v>457</v>
      </c>
      <c r="G51" s="134" t="s">
        <v>460</v>
      </c>
      <c r="H51" s="134" t="s">
        <v>383</v>
      </c>
      <c r="I51" s="135" t="s">
        <v>400</v>
      </c>
      <c r="J51" s="134">
        <v>46134</v>
      </c>
      <c r="K51" s="136"/>
      <c r="L51" s="136"/>
    </row>
    <row r="52" spans="1:13" x14ac:dyDescent="0.3">
      <c r="A52" s="131">
        <v>48</v>
      </c>
      <c r="B52" s="132" t="s">
        <v>192</v>
      </c>
      <c r="C52" s="133" t="s">
        <v>177</v>
      </c>
      <c r="D52" s="134">
        <v>45108</v>
      </c>
      <c r="E52" s="134" t="s">
        <v>455</v>
      </c>
      <c r="F52" s="134" t="s">
        <v>458</v>
      </c>
      <c r="G52" s="134" t="s">
        <v>460</v>
      </c>
      <c r="H52" s="134" t="s">
        <v>390</v>
      </c>
      <c r="I52" s="134" t="s">
        <v>411</v>
      </c>
      <c r="J52" s="134">
        <v>45839</v>
      </c>
      <c r="K52" s="136"/>
      <c r="L52" s="136"/>
    </row>
    <row r="53" spans="1:13" x14ac:dyDescent="0.3">
      <c r="A53" s="131">
        <v>49</v>
      </c>
      <c r="B53" s="132" t="s">
        <v>304</v>
      </c>
      <c r="C53" s="133" t="s">
        <v>303</v>
      </c>
      <c r="D53" s="134">
        <v>45372</v>
      </c>
      <c r="E53" s="134" t="s">
        <v>455</v>
      </c>
      <c r="F53" s="134" t="s">
        <v>458</v>
      </c>
      <c r="G53" s="134" t="s">
        <v>460</v>
      </c>
      <c r="H53" s="134" t="s">
        <v>383</v>
      </c>
      <c r="I53" s="135" t="s">
        <v>412</v>
      </c>
      <c r="J53" s="134">
        <v>46102</v>
      </c>
      <c r="K53" s="136"/>
      <c r="L53" s="136"/>
    </row>
    <row r="54" spans="1:13" s="149" customFormat="1" x14ac:dyDescent="0.3">
      <c r="A54" s="131">
        <v>50</v>
      </c>
      <c r="B54" s="132" t="s">
        <v>146</v>
      </c>
      <c r="C54" s="133" t="s">
        <v>144</v>
      </c>
      <c r="D54" s="134">
        <v>45047</v>
      </c>
      <c r="E54" s="134" t="s">
        <v>455</v>
      </c>
      <c r="F54" s="134" t="s">
        <v>456</v>
      </c>
      <c r="G54" s="134" t="s">
        <v>460</v>
      </c>
      <c r="H54" s="134" t="s">
        <v>389</v>
      </c>
      <c r="I54" s="135" t="s">
        <v>413</v>
      </c>
      <c r="J54" s="146">
        <v>45778</v>
      </c>
      <c r="K54" s="147"/>
      <c r="L54" s="147"/>
      <c r="M54" s="148"/>
    </row>
    <row r="55" spans="1:13" x14ac:dyDescent="0.3">
      <c r="A55" s="131">
        <v>51</v>
      </c>
      <c r="B55" s="132" t="s">
        <v>305</v>
      </c>
      <c r="C55" s="133" t="s">
        <v>306</v>
      </c>
      <c r="D55" s="134">
        <v>45364</v>
      </c>
      <c r="E55" s="134" t="s">
        <v>455</v>
      </c>
      <c r="F55" s="134" t="s">
        <v>457</v>
      </c>
      <c r="G55" s="134" t="s">
        <v>460</v>
      </c>
      <c r="H55" s="134" t="s">
        <v>383</v>
      </c>
      <c r="I55" s="135" t="s">
        <v>400</v>
      </c>
      <c r="J55" s="134">
        <v>46094</v>
      </c>
      <c r="K55" s="136"/>
      <c r="L55" s="136"/>
    </row>
    <row r="56" spans="1:13" x14ac:dyDescent="0.3">
      <c r="A56" s="131">
        <v>52</v>
      </c>
      <c r="B56" s="132" t="s">
        <v>288</v>
      </c>
      <c r="C56" s="133" t="s">
        <v>289</v>
      </c>
      <c r="D56" s="134">
        <v>45261</v>
      </c>
      <c r="E56" s="134" t="s">
        <v>455</v>
      </c>
      <c r="F56" s="134" t="s">
        <v>458</v>
      </c>
      <c r="G56" s="134" t="s">
        <v>460</v>
      </c>
      <c r="H56" s="134" t="s">
        <v>383</v>
      </c>
      <c r="I56" s="134" t="s">
        <v>411</v>
      </c>
      <c r="J56" s="134">
        <v>45992</v>
      </c>
      <c r="K56" s="136"/>
      <c r="L56" s="136"/>
    </row>
    <row r="57" spans="1:13" x14ac:dyDescent="0.3">
      <c r="A57" s="131">
        <v>53</v>
      </c>
      <c r="B57" s="132" t="s">
        <v>154</v>
      </c>
      <c r="C57" s="133" t="s">
        <v>155</v>
      </c>
      <c r="D57" s="134">
        <v>45078</v>
      </c>
      <c r="E57" s="134" t="s">
        <v>455</v>
      </c>
      <c r="F57" s="134" t="s">
        <v>458</v>
      </c>
      <c r="G57" s="134" t="s">
        <v>459</v>
      </c>
      <c r="H57" s="134" t="s">
        <v>389</v>
      </c>
      <c r="I57" s="134" t="s">
        <v>440</v>
      </c>
      <c r="J57" s="134">
        <v>45809</v>
      </c>
      <c r="K57" s="136"/>
      <c r="L57" s="136"/>
    </row>
    <row r="58" spans="1:13" x14ac:dyDescent="0.3">
      <c r="A58" s="131">
        <v>54</v>
      </c>
      <c r="B58" s="132" t="s">
        <v>363</v>
      </c>
      <c r="C58" s="133" t="s">
        <v>362</v>
      </c>
      <c r="D58" s="134">
        <v>45474</v>
      </c>
      <c r="E58" s="134" t="s">
        <v>455</v>
      </c>
      <c r="F58" s="134" t="s">
        <v>457</v>
      </c>
      <c r="G58" s="134" t="s">
        <v>460</v>
      </c>
      <c r="H58" s="134" t="s">
        <v>383</v>
      </c>
      <c r="I58" s="134" t="s">
        <v>399</v>
      </c>
      <c r="J58" s="134">
        <v>46204</v>
      </c>
      <c r="K58" s="136"/>
      <c r="L58" s="136"/>
    </row>
    <row r="59" spans="1:13" x14ac:dyDescent="0.3">
      <c r="A59" s="131">
        <v>55</v>
      </c>
      <c r="B59" s="132" t="s">
        <v>204</v>
      </c>
      <c r="C59" s="133" t="s">
        <v>205</v>
      </c>
      <c r="D59" s="134">
        <v>45139</v>
      </c>
      <c r="E59" s="134" t="s">
        <v>455</v>
      </c>
      <c r="F59" s="134" t="s">
        <v>458</v>
      </c>
      <c r="G59" s="134" t="s">
        <v>460</v>
      </c>
      <c r="H59" s="134" t="s">
        <v>390</v>
      </c>
      <c r="I59" s="134" t="s">
        <v>408</v>
      </c>
      <c r="J59" s="134">
        <v>45870</v>
      </c>
      <c r="K59" s="136"/>
      <c r="L59" s="136"/>
    </row>
    <row r="60" spans="1:13" x14ac:dyDescent="0.3">
      <c r="A60" s="131">
        <v>56</v>
      </c>
      <c r="B60" s="132" t="s">
        <v>163</v>
      </c>
      <c r="C60" s="133" t="s">
        <v>162</v>
      </c>
      <c r="D60" s="134">
        <v>45078</v>
      </c>
      <c r="E60" s="134" t="s">
        <v>455</v>
      </c>
      <c r="F60" s="134" t="s">
        <v>458</v>
      </c>
      <c r="G60" s="134" t="s">
        <v>459</v>
      </c>
      <c r="H60" s="134" t="s">
        <v>389</v>
      </c>
      <c r="I60" s="135" t="s">
        <v>428</v>
      </c>
      <c r="J60" s="134">
        <v>45809</v>
      </c>
      <c r="K60" s="136"/>
      <c r="L60" s="136"/>
    </row>
    <row r="61" spans="1:13" x14ac:dyDescent="0.3">
      <c r="A61" s="131">
        <v>57</v>
      </c>
      <c r="B61" s="132" t="s">
        <v>346</v>
      </c>
      <c r="C61" s="133" t="s">
        <v>345</v>
      </c>
      <c r="D61" s="134">
        <v>45413</v>
      </c>
      <c r="E61" s="134" t="s">
        <v>455</v>
      </c>
      <c r="F61" s="134" t="s">
        <v>458</v>
      </c>
      <c r="G61" s="134" t="s">
        <v>460</v>
      </c>
      <c r="H61" s="134" t="s">
        <v>383</v>
      </c>
      <c r="I61" s="135" t="s">
        <v>404</v>
      </c>
      <c r="J61" s="134">
        <v>46143</v>
      </c>
      <c r="K61" s="136"/>
      <c r="L61" s="136"/>
    </row>
    <row r="62" spans="1:13" s="149" customFormat="1" x14ac:dyDescent="0.3">
      <c r="A62" s="131">
        <v>58</v>
      </c>
      <c r="B62" s="132" t="s">
        <v>99</v>
      </c>
      <c r="C62" s="133" t="s">
        <v>100</v>
      </c>
      <c r="D62" s="134">
        <v>44805</v>
      </c>
      <c r="E62" s="134" t="s">
        <v>455</v>
      </c>
      <c r="F62" s="134" t="s">
        <v>458</v>
      </c>
      <c r="G62" s="134" t="s">
        <v>460</v>
      </c>
      <c r="H62" s="134" t="s">
        <v>390</v>
      </c>
      <c r="I62" s="135" t="s">
        <v>408</v>
      </c>
      <c r="J62" s="146">
        <v>45536</v>
      </c>
      <c r="K62" s="147"/>
      <c r="L62" s="147"/>
      <c r="M62" s="148"/>
    </row>
    <row r="63" spans="1:13" x14ac:dyDescent="0.3">
      <c r="A63" s="131">
        <v>59</v>
      </c>
      <c r="B63" s="132" t="s">
        <v>347</v>
      </c>
      <c r="C63" s="133" t="s">
        <v>348</v>
      </c>
      <c r="D63" s="134">
        <v>45432</v>
      </c>
      <c r="E63" s="134" t="s">
        <v>455</v>
      </c>
      <c r="F63" s="134" t="s">
        <v>457</v>
      </c>
      <c r="G63" s="134" t="s">
        <v>460</v>
      </c>
      <c r="H63" s="134" t="s">
        <v>383</v>
      </c>
      <c r="I63" s="134" t="s">
        <v>407</v>
      </c>
      <c r="J63" s="134">
        <v>46162</v>
      </c>
      <c r="K63" s="136"/>
      <c r="L63" s="136"/>
    </row>
    <row r="64" spans="1:13" x14ac:dyDescent="0.3">
      <c r="A64" s="131">
        <v>60</v>
      </c>
      <c r="B64" s="132" t="s">
        <v>308</v>
      </c>
      <c r="C64" s="133" t="s">
        <v>307</v>
      </c>
      <c r="D64" s="134">
        <v>45364</v>
      </c>
      <c r="E64" s="134" t="s">
        <v>455</v>
      </c>
      <c r="F64" s="134" t="s">
        <v>456</v>
      </c>
      <c r="G64" s="134" t="s">
        <v>460</v>
      </c>
      <c r="H64" s="134" t="s">
        <v>383</v>
      </c>
      <c r="I64" s="135" t="s">
        <v>413</v>
      </c>
      <c r="J64" s="134">
        <v>46094</v>
      </c>
      <c r="K64" s="136"/>
      <c r="L64" s="136"/>
    </row>
    <row r="65" spans="1:12" x14ac:dyDescent="0.3">
      <c r="A65" s="131">
        <v>61</v>
      </c>
      <c r="B65" s="132" t="s">
        <v>386</v>
      </c>
      <c r="C65" s="133" t="s">
        <v>372</v>
      </c>
      <c r="D65" s="134">
        <v>45488</v>
      </c>
      <c r="E65" s="134" t="s">
        <v>455</v>
      </c>
      <c r="F65" s="134" t="s">
        <v>458</v>
      </c>
      <c r="G65" s="134" t="s">
        <v>460</v>
      </c>
      <c r="H65" s="134" t="s">
        <v>383</v>
      </c>
      <c r="I65" s="134" t="s">
        <v>414</v>
      </c>
      <c r="J65" s="134">
        <v>46218</v>
      </c>
      <c r="K65" s="136"/>
      <c r="L65" s="136"/>
    </row>
    <row r="66" spans="1:12" x14ac:dyDescent="0.3">
      <c r="A66" s="131">
        <v>62</v>
      </c>
      <c r="B66" s="132" t="s">
        <v>148</v>
      </c>
      <c r="C66" s="133" t="s">
        <v>147</v>
      </c>
      <c r="D66" s="134">
        <v>45078</v>
      </c>
      <c r="E66" s="134" t="s">
        <v>455</v>
      </c>
      <c r="F66" s="134" t="s">
        <v>458</v>
      </c>
      <c r="G66" s="134" t="s">
        <v>459</v>
      </c>
      <c r="H66" s="134" t="s">
        <v>389</v>
      </c>
      <c r="I66" s="135" t="s">
        <v>429</v>
      </c>
      <c r="J66" s="134">
        <v>45809</v>
      </c>
      <c r="K66" s="136"/>
      <c r="L66" s="136"/>
    </row>
    <row r="67" spans="1:12" x14ac:dyDescent="0.3">
      <c r="A67" s="131">
        <v>63</v>
      </c>
      <c r="B67" s="132" t="s">
        <v>103</v>
      </c>
      <c r="C67" s="133" t="s">
        <v>104</v>
      </c>
      <c r="D67" s="134">
        <v>44958</v>
      </c>
      <c r="E67" s="134" t="s">
        <v>455</v>
      </c>
      <c r="F67" s="134" t="s">
        <v>458</v>
      </c>
      <c r="G67" s="134" t="s">
        <v>460</v>
      </c>
      <c r="H67" s="134" t="s">
        <v>389</v>
      </c>
      <c r="I67" s="134" t="s">
        <v>404</v>
      </c>
      <c r="J67" s="134">
        <v>45689</v>
      </c>
      <c r="K67" s="136"/>
      <c r="L67" s="136"/>
    </row>
    <row r="68" spans="1:12" x14ac:dyDescent="0.3">
      <c r="A68" s="131">
        <v>64</v>
      </c>
      <c r="B68" s="132" t="s">
        <v>358</v>
      </c>
      <c r="C68" s="133" t="s">
        <v>357</v>
      </c>
      <c r="D68" s="134">
        <v>45444</v>
      </c>
      <c r="E68" s="134" t="s">
        <v>455</v>
      </c>
      <c r="F68" s="134" t="s">
        <v>458</v>
      </c>
      <c r="G68" s="134" t="s">
        <v>459</v>
      </c>
      <c r="H68" s="134" t="s">
        <v>383</v>
      </c>
      <c r="I68" s="135" t="s">
        <v>430</v>
      </c>
      <c r="J68" s="134">
        <v>46174</v>
      </c>
      <c r="K68" s="136"/>
      <c r="L68" s="136"/>
    </row>
    <row r="69" spans="1:12" x14ac:dyDescent="0.3">
      <c r="A69" s="131">
        <v>65</v>
      </c>
      <c r="B69" s="132" t="s">
        <v>329</v>
      </c>
      <c r="C69" s="133" t="s">
        <v>330</v>
      </c>
      <c r="D69" s="134">
        <v>45457</v>
      </c>
      <c r="E69" s="134" t="s">
        <v>455</v>
      </c>
      <c r="F69" s="134" t="s">
        <v>458</v>
      </c>
      <c r="G69" s="134" t="s">
        <v>460</v>
      </c>
      <c r="H69" s="134" t="s">
        <v>383</v>
      </c>
      <c r="I69" s="134" t="s">
        <v>401</v>
      </c>
      <c r="J69" s="134">
        <v>46187</v>
      </c>
      <c r="K69" s="136"/>
      <c r="L69" s="136"/>
    </row>
    <row r="70" spans="1:12" x14ac:dyDescent="0.3">
      <c r="A70" s="131">
        <v>66</v>
      </c>
      <c r="B70" s="132" t="s">
        <v>331</v>
      </c>
      <c r="C70" s="133" t="s">
        <v>332</v>
      </c>
      <c r="D70" s="134">
        <v>45383</v>
      </c>
      <c r="E70" s="134" t="s">
        <v>455</v>
      </c>
      <c r="F70" s="134" t="s">
        <v>458</v>
      </c>
      <c r="G70" s="134" t="s">
        <v>460</v>
      </c>
      <c r="H70" s="134" t="s">
        <v>383</v>
      </c>
      <c r="I70" s="134" t="s">
        <v>411</v>
      </c>
      <c r="J70" s="134">
        <v>46113</v>
      </c>
      <c r="K70" s="136"/>
      <c r="L70" s="136"/>
    </row>
    <row r="71" spans="1:12" x14ac:dyDescent="0.3">
      <c r="A71" s="131">
        <v>67</v>
      </c>
      <c r="B71" s="132" t="s">
        <v>365</v>
      </c>
      <c r="C71" s="133" t="s">
        <v>364</v>
      </c>
      <c r="D71" s="134">
        <v>45474</v>
      </c>
      <c r="E71" s="134" t="s">
        <v>455</v>
      </c>
      <c r="F71" s="134" t="s">
        <v>458</v>
      </c>
      <c r="G71" s="134" t="s">
        <v>460</v>
      </c>
      <c r="H71" s="134" t="s">
        <v>383</v>
      </c>
      <c r="I71" s="135" t="s">
        <v>415</v>
      </c>
      <c r="J71" s="134">
        <v>46204</v>
      </c>
      <c r="K71" s="136"/>
      <c r="L71" s="136"/>
    </row>
    <row r="72" spans="1:12" x14ac:dyDescent="0.3">
      <c r="A72" s="131">
        <v>68</v>
      </c>
      <c r="B72" s="132" t="s">
        <v>191</v>
      </c>
      <c r="C72" s="133" t="s">
        <v>174</v>
      </c>
      <c r="D72" s="134">
        <v>45108</v>
      </c>
      <c r="E72" s="134" t="s">
        <v>455</v>
      </c>
      <c r="F72" s="134" t="s">
        <v>458</v>
      </c>
      <c r="G72" s="134" t="s">
        <v>459</v>
      </c>
      <c r="H72" s="134" t="s">
        <v>390</v>
      </c>
      <c r="I72" s="135" t="s">
        <v>431</v>
      </c>
      <c r="J72" s="134">
        <v>45839</v>
      </c>
      <c r="K72" s="136"/>
      <c r="L72" s="136"/>
    </row>
    <row r="73" spans="1:12" x14ac:dyDescent="0.3">
      <c r="A73" s="131">
        <v>69</v>
      </c>
      <c r="B73" s="132" t="s">
        <v>157</v>
      </c>
      <c r="C73" s="133" t="s">
        <v>156</v>
      </c>
      <c r="D73" s="134">
        <v>45078</v>
      </c>
      <c r="E73" s="134" t="s">
        <v>455</v>
      </c>
      <c r="F73" s="134" t="s">
        <v>457</v>
      </c>
      <c r="G73" s="134" t="s">
        <v>460</v>
      </c>
      <c r="H73" s="134" t="s">
        <v>390</v>
      </c>
      <c r="I73" s="134" t="s">
        <v>406</v>
      </c>
      <c r="J73" s="134">
        <v>45809</v>
      </c>
      <c r="K73" s="136"/>
      <c r="L73" s="136"/>
    </row>
    <row r="74" spans="1:12" x14ac:dyDescent="0.3">
      <c r="A74" s="131">
        <v>70</v>
      </c>
      <c r="B74" s="132" t="s">
        <v>387</v>
      </c>
      <c r="C74" s="133" t="s">
        <v>369</v>
      </c>
      <c r="D74" s="134">
        <v>45488</v>
      </c>
      <c r="E74" s="134" t="s">
        <v>455</v>
      </c>
      <c r="F74" s="134" t="s">
        <v>456</v>
      </c>
      <c r="G74" s="134" t="s">
        <v>460</v>
      </c>
      <c r="H74" s="134" t="s">
        <v>383</v>
      </c>
      <c r="I74" s="135" t="s">
        <v>471</v>
      </c>
      <c r="J74" s="134">
        <v>46218</v>
      </c>
      <c r="K74" s="136"/>
      <c r="L74" s="136"/>
    </row>
    <row r="75" spans="1:12" x14ac:dyDescent="0.3">
      <c r="A75" s="131">
        <v>71</v>
      </c>
      <c r="B75" s="132" t="s">
        <v>309</v>
      </c>
      <c r="C75" s="133" t="s">
        <v>310</v>
      </c>
      <c r="D75" s="134">
        <v>45356</v>
      </c>
      <c r="E75" s="134" t="s">
        <v>455</v>
      </c>
      <c r="F75" s="134" t="s">
        <v>458</v>
      </c>
      <c r="G75" s="134" t="s">
        <v>459</v>
      </c>
      <c r="H75" s="134" t="s">
        <v>383</v>
      </c>
      <c r="I75" s="135" t="s">
        <v>432</v>
      </c>
      <c r="J75" s="134">
        <v>46086</v>
      </c>
      <c r="K75" s="136"/>
      <c r="L75" s="136"/>
    </row>
    <row r="76" spans="1:12" x14ac:dyDescent="0.3">
      <c r="A76" s="131">
        <v>72</v>
      </c>
      <c r="B76" s="132" t="s">
        <v>465</v>
      </c>
      <c r="C76" s="133" t="s">
        <v>466</v>
      </c>
      <c r="D76" s="134">
        <v>45505</v>
      </c>
      <c r="E76" s="134" t="s">
        <v>455</v>
      </c>
      <c r="F76" s="134" t="s">
        <v>457</v>
      </c>
      <c r="G76" s="134" t="s">
        <v>460</v>
      </c>
      <c r="H76" s="134" t="s">
        <v>383</v>
      </c>
      <c r="I76" s="135" t="s">
        <v>402</v>
      </c>
      <c r="J76" s="134"/>
      <c r="K76" s="136"/>
      <c r="L76" s="136"/>
    </row>
    <row r="77" spans="1:12" x14ac:dyDescent="0.3">
      <c r="A77" s="131">
        <v>73</v>
      </c>
      <c r="B77" s="132" t="s">
        <v>212</v>
      </c>
      <c r="C77" s="133" t="s">
        <v>213</v>
      </c>
      <c r="D77" s="134">
        <v>45140</v>
      </c>
      <c r="E77" s="134" t="s">
        <v>455</v>
      </c>
      <c r="F77" s="134" t="s">
        <v>457</v>
      </c>
      <c r="G77" s="134" t="s">
        <v>460</v>
      </c>
      <c r="H77" s="134" t="s">
        <v>389</v>
      </c>
      <c r="I77" s="134" t="s">
        <v>416</v>
      </c>
      <c r="J77" s="134">
        <v>45871</v>
      </c>
      <c r="K77" s="136"/>
      <c r="L77" s="136"/>
    </row>
    <row r="78" spans="1:12" x14ac:dyDescent="0.3">
      <c r="A78" s="131">
        <v>74</v>
      </c>
      <c r="B78" s="132" t="s">
        <v>349</v>
      </c>
      <c r="C78" s="133" t="s">
        <v>350</v>
      </c>
      <c r="D78" s="134">
        <v>45432</v>
      </c>
      <c r="E78" s="134" t="s">
        <v>459</v>
      </c>
      <c r="F78" s="134" t="s">
        <v>458</v>
      </c>
      <c r="G78" s="134" t="s">
        <v>459</v>
      </c>
      <c r="H78" s="134" t="s">
        <v>383</v>
      </c>
      <c r="I78" s="135" t="s">
        <v>472</v>
      </c>
      <c r="J78" s="134">
        <v>46162</v>
      </c>
      <c r="K78" s="136"/>
      <c r="L78" s="136"/>
    </row>
    <row r="79" spans="1:12" x14ac:dyDescent="0.3">
      <c r="A79" s="131">
        <v>75</v>
      </c>
      <c r="B79" s="132" t="s">
        <v>360</v>
      </c>
      <c r="C79" s="133" t="s">
        <v>359</v>
      </c>
      <c r="D79" s="134">
        <v>45448</v>
      </c>
      <c r="E79" s="134" t="s">
        <v>455</v>
      </c>
      <c r="F79" s="134" t="s">
        <v>458</v>
      </c>
      <c r="G79" s="134" t="s">
        <v>459</v>
      </c>
      <c r="H79" s="134" t="s">
        <v>383</v>
      </c>
      <c r="I79" s="135" t="s">
        <v>433</v>
      </c>
      <c r="J79" s="134">
        <v>46178</v>
      </c>
      <c r="K79" s="136"/>
      <c r="L79" s="136"/>
    </row>
    <row r="80" spans="1:12" x14ac:dyDescent="0.3">
      <c r="A80" s="131">
        <v>76</v>
      </c>
      <c r="B80" s="132" t="s">
        <v>183</v>
      </c>
      <c r="C80" s="133" t="s">
        <v>178</v>
      </c>
      <c r="D80" s="134">
        <v>45108</v>
      </c>
      <c r="E80" s="134" t="s">
        <v>455</v>
      </c>
      <c r="F80" s="134" t="s">
        <v>458</v>
      </c>
      <c r="G80" s="134" t="s">
        <v>459</v>
      </c>
      <c r="H80" s="134" t="s">
        <v>389</v>
      </c>
      <c r="I80" s="135" t="s">
        <v>427</v>
      </c>
      <c r="J80" s="134">
        <v>45839</v>
      </c>
      <c r="K80" s="136"/>
      <c r="L80" s="136"/>
    </row>
    <row r="81" spans="1:13" x14ac:dyDescent="0.3">
      <c r="A81" s="131">
        <v>77</v>
      </c>
      <c r="B81" s="132" t="s">
        <v>388</v>
      </c>
      <c r="C81" s="133" t="s">
        <v>371</v>
      </c>
      <c r="D81" s="134">
        <v>45488</v>
      </c>
      <c r="E81" s="134" t="s">
        <v>455</v>
      </c>
      <c r="F81" s="134" t="s">
        <v>458</v>
      </c>
      <c r="G81" s="134" t="s">
        <v>460</v>
      </c>
      <c r="H81" s="134" t="s">
        <v>383</v>
      </c>
      <c r="I81" s="135" t="s">
        <v>398</v>
      </c>
      <c r="J81" s="134">
        <v>46218</v>
      </c>
      <c r="K81" s="136"/>
      <c r="L81" s="136"/>
    </row>
    <row r="82" spans="1:13" x14ac:dyDescent="0.3">
      <c r="A82" s="131">
        <v>78</v>
      </c>
      <c r="B82" s="132" t="s">
        <v>199</v>
      </c>
      <c r="C82" s="133" t="s">
        <v>200</v>
      </c>
      <c r="D82" s="134">
        <v>45108</v>
      </c>
      <c r="E82" s="134" t="s">
        <v>455</v>
      </c>
      <c r="F82" s="134" t="s">
        <v>458</v>
      </c>
      <c r="G82" s="134" t="s">
        <v>460</v>
      </c>
      <c r="H82" s="134" t="s">
        <v>389</v>
      </c>
      <c r="I82" s="134" t="s">
        <v>421</v>
      </c>
      <c r="J82" s="134">
        <v>45839</v>
      </c>
      <c r="K82" s="136"/>
      <c r="L82" s="136"/>
    </row>
    <row r="83" spans="1:13" x14ac:dyDescent="0.3">
      <c r="A83" s="131">
        <v>79</v>
      </c>
      <c r="B83" s="132" t="s">
        <v>292</v>
      </c>
      <c r="C83" s="133" t="s">
        <v>293</v>
      </c>
      <c r="D83" s="134">
        <v>45261</v>
      </c>
      <c r="E83" s="134" t="s">
        <v>455</v>
      </c>
      <c r="F83" s="134" t="s">
        <v>458</v>
      </c>
      <c r="G83" s="134" t="s">
        <v>459</v>
      </c>
      <c r="H83" s="134" t="s">
        <v>383</v>
      </c>
      <c r="I83" s="135" t="s">
        <v>434</v>
      </c>
      <c r="J83" s="134">
        <v>45992</v>
      </c>
      <c r="K83" s="136"/>
      <c r="L83" s="136"/>
    </row>
    <row r="84" spans="1:13" x14ac:dyDescent="0.3">
      <c r="A84" s="131">
        <v>80</v>
      </c>
      <c r="B84" s="132" t="s">
        <v>311</v>
      </c>
      <c r="C84" s="133" t="s">
        <v>312</v>
      </c>
      <c r="D84" s="134">
        <v>45364</v>
      </c>
      <c r="E84" s="134" t="s">
        <v>455</v>
      </c>
      <c r="F84" s="134" t="s">
        <v>458</v>
      </c>
      <c r="G84" s="134" t="s">
        <v>459</v>
      </c>
      <c r="H84" s="134" t="s">
        <v>383</v>
      </c>
      <c r="I84" s="135" t="s">
        <v>435</v>
      </c>
      <c r="J84" s="134">
        <v>46094</v>
      </c>
      <c r="K84" s="136"/>
      <c r="L84" s="136"/>
    </row>
    <row r="85" spans="1:13" x14ac:dyDescent="0.3">
      <c r="A85" s="131">
        <v>81</v>
      </c>
      <c r="B85" s="132" t="s">
        <v>297</v>
      </c>
      <c r="C85" s="133" t="s">
        <v>298</v>
      </c>
      <c r="D85" s="134">
        <v>45337</v>
      </c>
      <c r="E85" s="134" t="s">
        <v>455</v>
      </c>
      <c r="F85" s="134" t="s">
        <v>458</v>
      </c>
      <c r="G85" s="134" t="s">
        <v>459</v>
      </c>
      <c r="H85" s="134" t="s">
        <v>383</v>
      </c>
      <c r="I85" s="135" t="s">
        <v>436</v>
      </c>
      <c r="J85" s="134">
        <v>46068</v>
      </c>
      <c r="K85" s="136"/>
      <c r="L85" s="136"/>
    </row>
    <row r="86" spans="1:13" x14ac:dyDescent="0.3">
      <c r="A86" s="131">
        <v>82</v>
      </c>
      <c r="B86" s="132" t="s">
        <v>353</v>
      </c>
      <c r="C86" s="133" t="s">
        <v>354</v>
      </c>
      <c r="D86" s="134">
        <v>45432</v>
      </c>
      <c r="E86" s="134" t="s">
        <v>455</v>
      </c>
      <c r="F86" s="134" t="s">
        <v>458</v>
      </c>
      <c r="G86" s="134" t="s">
        <v>459</v>
      </c>
      <c r="H86" s="134" t="s">
        <v>383</v>
      </c>
      <c r="I86" s="135" t="s">
        <v>437</v>
      </c>
      <c r="J86" s="134">
        <v>46162</v>
      </c>
      <c r="K86" s="136"/>
      <c r="L86" s="136"/>
    </row>
    <row r="87" spans="1:13" x14ac:dyDescent="0.3">
      <c r="A87" s="131">
        <v>83</v>
      </c>
      <c r="B87" s="132" t="s">
        <v>260</v>
      </c>
      <c r="C87" s="133" t="s">
        <v>261</v>
      </c>
      <c r="D87" s="134">
        <v>45170</v>
      </c>
      <c r="E87" s="134" t="s">
        <v>455</v>
      </c>
      <c r="F87" s="134" t="s">
        <v>458</v>
      </c>
      <c r="G87" s="134" t="s">
        <v>460</v>
      </c>
      <c r="H87" s="134" t="s">
        <v>383</v>
      </c>
      <c r="I87" s="134" t="s">
        <v>417</v>
      </c>
      <c r="J87" s="134">
        <v>45901</v>
      </c>
      <c r="K87" s="136"/>
      <c r="L87" s="136"/>
    </row>
    <row r="88" spans="1:13" s="149" customFormat="1" x14ac:dyDescent="0.3">
      <c r="A88" s="131">
        <v>84</v>
      </c>
      <c r="B88" s="132" t="s">
        <v>120</v>
      </c>
      <c r="C88" s="133" t="s">
        <v>121</v>
      </c>
      <c r="D88" s="134">
        <v>44866</v>
      </c>
      <c r="E88" s="134" t="s">
        <v>455</v>
      </c>
      <c r="F88" s="134" t="s">
        <v>458</v>
      </c>
      <c r="G88" s="134" t="s">
        <v>460</v>
      </c>
      <c r="H88" s="134" t="s">
        <v>389</v>
      </c>
      <c r="I88" s="135" t="s">
        <v>405</v>
      </c>
      <c r="J88" s="146">
        <v>45597</v>
      </c>
      <c r="K88" s="147"/>
      <c r="L88" s="147"/>
      <c r="M88" s="148"/>
    </row>
    <row r="89" spans="1:13" x14ac:dyDescent="0.3">
      <c r="A89" s="131">
        <v>85</v>
      </c>
      <c r="B89" s="132" t="s">
        <v>124</v>
      </c>
      <c r="C89" s="133" t="s">
        <v>125</v>
      </c>
      <c r="D89" s="134">
        <v>44958</v>
      </c>
      <c r="E89" s="134" t="s">
        <v>455</v>
      </c>
      <c r="F89" s="134" t="s">
        <v>458</v>
      </c>
      <c r="G89" s="134" t="s">
        <v>459</v>
      </c>
      <c r="H89" s="134" t="s">
        <v>390</v>
      </c>
      <c r="I89" s="135" t="s">
        <v>438</v>
      </c>
      <c r="J89" s="134">
        <v>45689</v>
      </c>
      <c r="K89" s="136"/>
      <c r="L89" s="136"/>
    </row>
    <row r="90" spans="1:13" x14ac:dyDescent="0.3">
      <c r="A90" s="131">
        <v>86</v>
      </c>
      <c r="B90" s="132" t="s">
        <v>165</v>
      </c>
      <c r="C90" s="133" t="s">
        <v>164</v>
      </c>
      <c r="D90" s="134">
        <v>45078</v>
      </c>
      <c r="E90" s="134" t="s">
        <v>455</v>
      </c>
      <c r="F90" s="134" t="s">
        <v>458</v>
      </c>
      <c r="G90" s="134" t="s">
        <v>460</v>
      </c>
      <c r="H90" s="134" t="s">
        <v>389</v>
      </c>
      <c r="I90" s="134" t="s">
        <v>418</v>
      </c>
      <c r="J90" s="134">
        <v>45809</v>
      </c>
      <c r="K90" s="136"/>
      <c r="L90" s="136"/>
    </row>
    <row r="91" spans="1:13" x14ac:dyDescent="0.3">
      <c r="A91" s="131">
        <v>87</v>
      </c>
      <c r="B91" s="132" t="s">
        <v>169</v>
      </c>
      <c r="C91" s="133" t="s">
        <v>170</v>
      </c>
      <c r="D91" s="134">
        <v>45078</v>
      </c>
      <c r="E91" s="134" t="s">
        <v>455</v>
      </c>
      <c r="F91" s="134" t="s">
        <v>458</v>
      </c>
      <c r="G91" s="134" t="s">
        <v>460</v>
      </c>
      <c r="H91" s="134" t="s">
        <v>389</v>
      </c>
      <c r="I91" s="134" t="s">
        <v>420</v>
      </c>
      <c r="J91" s="134">
        <v>45809</v>
      </c>
      <c r="K91" s="136"/>
      <c r="L91" s="136"/>
    </row>
    <row r="92" spans="1:13" x14ac:dyDescent="0.3">
      <c r="A92" s="131">
        <v>88</v>
      </c>
      <c r="B92" s="132" t="s">
        <v>335</v>
      </c>
      <c r="C92" s="133" t="s">
        <v>336</v>
      </c>
      <c r="D92" s="134">
        <v>45017</v>
      </c>
      <c r="E92" s="134" t="s">
        <v>455</v>
      </c>
      <c r="F92" s="134" t="s">
        <v>461</v>
      </c>
      <c r="G92" s="134" t="s">
        <v>460</v>
      </c>
      <c r="H92" s="134" t="s">
        <v>383</v>
      </c>
      <c r="I92" s="134" t="s">
        <v>419</v>
      </c>
      <c r="J92" s="134">
        <v>45748</v>
      </c>
      <c r="K92" s="136"/>
      <c r="L92" s="136"/>
    </row>
    <row r="93" spans="1:13" x14ac:dyDescent="0.3">
      <c r="A93" s="131"/>
      <c r="B93" s="132"/>
      <c r="C93" s="133"/>
      <c r="D93" s="134"/>
      <c r="E93" s="134"/>
      <c r="F93" s="134"/>
      <c r="G93" s="134"/>
      <c r="H93" s="134"/>
      <c r="I93" s="134"/>
      <c r="J93" s="134"/>
      <c r="K93" s="136"/>
      <c r="L93" s="136"/>
    </row>
    <row r="94" spans="1:13" x14ac:dyDescent="0.3">
      <c r="A94" s="131"/>
      <c r="B94" s="150"/>
      <c r="C94" s="151" t="s">
        <v>475</v>
      </c>
      <c r="D94" s="142"/>
      <c r="E94" s="142"/>
      <c r="F94" s="142"/>
      <c r="G94" s="142"/>
      <c r="H94" s="142"/>
      <c r="I94" s="142"/>
      <c r="J94" s="142"/>
      <c r="K94" s="136"/>
      <c r="L94" s="136"/>
    </row>
    <row r="97" spans="1:5" x14ac:dyDescent="0.3">
      <c r="A97" s="261"/>
      <c r="B97" s="261"/>
      <c r="C97" s="152" t="s">
        <v>395</v>
      </c>
      <c r="D97" s="152" t="s">
        <v>393</v>
      </c>
      <c r="E97" s="152" t="s">
        <v>394</v>
      </c>
    </row>
    <row r="98" spans="1:5" x14ac:dyDescent="0.3">
      <c r="A98" s="261" t="s">
        <v>391</v>
      </c>
      <c r="B98" s="261"/>
      <c r="C98" s="152">
        <v>23</v>
      </c>
      <c r="D98" s="152">
        <v>18</v>
      </c>
      <c r="E98" s="152">
        <f>C98-D98</f>
        <v>5</v>
      </c>
    </row>
    <row r="99" spans="1:5" x14ac:dyDescent="0.3">
      <c r="A99" s="261" t="s">
        <v>392</v>
      </c>
      <c r="B99" s="261"/>
      <c r="C99" s="152">
        <v>74</v>
      </c>
      <c r="D99" s="152">
        <v>70</v>
      </c>
      <c r="E99" s="152">
        <f>C99-D99</f>
        <v>4</v>
      </c>
    </row>
  </sheetData>
  <autoFilter ref="A1:M94" xr:uid="{BA430970-1FBC-4705-BB45-CA0A18069037}">
    <filterColumn colId="0" showButton="0"/>
    <filterColumn colId="1" showButton="0"/>
  </autoFilter>
  <mergeCells count="6">
    <mergeCell ref="A1:C1"/>
    <mergeCell ref="A97:B97"/>
    <mergeCell ref="A98:B98"/>
    <mergeCell ref="A99:B99"/>
    <mergeCell ref="C2:I2"/>
    <mergeCell ref="C22:I22"/>
  </mergeCells>
  <pageMargins left="0.511811024" right="0.511811024" top="0.78740157499999996" bottom="0.78740157499999996" header="0.31496062000000002" footer="0.31496062000000002"/>
  <pageSetup paperSize="9" scale="35" orientation="portrait" r:id="rId1"/>
  <rowBreaks count="1" manualBreakCount="1">
    <brk id="77" max="8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7B01AC-9D09-425F-8901-D5D3DC40E191}">
  <dimension ref="A1:N96"/>
  <sheetViews>
    <sheetView showGridLines="0" view="pageBreakPreview" zoomScaleNormal="100" zoomScaleSheetLayoutView="100" workbookViewId="0">
      <selection sqref="A1:C1"/>
    </sheetView>
  </sheetViews>
  <sheetFormatPr defaultRowHeight="18.75" x14ac:dyDescent="0.3"/>
  <cols>
    <col min="1" max="1" width="6.42578125" style="152" bestFit="1" customWidth="1"/>
    <col min="2" max="2" width="20" style="137" customWidth="1"/>
    <col min="3" max="3" width="57.7109375" style="137" customWidth="1"/>
    <col min="4" max="4" width="20.42578125" style="152" hidden="1" customWidth="1"/>
    <col min="5" max="5" width="12.5703125" style="152" hidden="1" customWidth="1"/>
    <col min="6" max="6" width="16.42578125" style="152" hidden="1" customWidth="1"/>
    <col min="7" max="7" width="12.5703125" style="152" hidden="1" customWidth="1"/>
    <col min="8" max="8" width="23" style="152" hidden="1" customWidth="1"/>
    <col min="9" max="9" width="75.140625" style="152" customWidth="1"/>
    <col min="10" max="10" width="20.42578125" style="152" customWidth="1"/>
    <col min="11" max="11" width="18.7109375" style="152" hidden="1" customWidth="1"/>
    <col min="12" max="12" width="27.42578125" style="152" hidden="1" customWidth="1"/>
    <col min="13" max="13" width="62.5703125" style="152" customWidth="1"/>
    <col min="14" max="14" width="9.140625" style="137" customWidth="1"/>
    <col min="15" max="16384" width="9.140625" style="137"/>
  </cols>
  <sheetData>
    <row r="1" spans="1:13" s="153" customFormat="1" ht="36" customHeight="1" thickBot="1" x14ac:dyDescent="0.3">
      <c r="A1" s="268" t="s">
        <v>470</v>
      </c>
      <c r="B1" s="269"/>
      <c r="C1" s="270"/>
      <c r="D1" s="168" t="s">
        <v>469</v>
      </c>
      <c r="E1" s="167" t="s">
        <v>462</v>
      </c>
      <c r="F1" s="167" t="s">
        <v>463</v>
      </c>
      <c r="G1" s="167" t="s">
        <v>464</v>
      </c>
      <c r="H1" s="167" t="s">
        <v>382</v>
      </c>
      <c r="I1" s="179" t="s">
        <v>396</v>
      </c>
      <c r="J1" s="179" t="s">
        <v>484</v>
      </c>
      <c r="K1" s="179" t="s">
        <v>379</v>
      </c>
      <c r="L1" s="179" t="s">
        <v>380</v>
      </c>
      <c r="M1" s="179" t="s">
        <v>486</v>
      </c>
    </row>
    <row r="2" spans="1:13" s="155" customFormat="1" ht="36" customHeight="1" thickBot="1" x14ac:dyDescent="0.35">
      <c r="A2" s="174" t="s">
        <v>482</v>
      </c>
      <c r="B2" s="175" t="s">
        <v>17</v>
      </c>
      <c r="C2" s="271" t="s">
        <v>375</v>
      </c>
      <c r="D2" s="272"/>
      <c r="E2" s="272"/>
      <c r="F2" s="272"/>
      <c r="G2" s="272"/>
      <c r="H2" s="272"/>
      <c r="I2" s="272"/>
      <c r="J2" s="188"/>
      <c r="K2" s="188"/>
      <c r="L2" s="188"/>
      <c r="M2" s="188"/>
    </row>
    <row r="3" spans="1:13" s="154" customFormat="1" x14ac:dyDescent="0.3">
      <c r="A3" s="169">
        <v>1</v>
      </c>
      <c r="B3" s="170" t="s">
        <v>343</v>
      </c>
      <c r="C3" s="171" t="s">
        <v>344</v>
      </c>
      <c r="D3" s="172">
        <v>45413</v>
      </c>
      <c r="E3" s="172" t="s">
        <v>454</v>
      </c>
      <c r="F3" s="172" t="s">
        <v>458</v>
      </c>
      <c r="G3" s="172" t="s">
        <v>460</v>
      </c>
      <c r="H3" s="172" t="s">
        <v>383</v>
      </c>
      <c r="I3" s="182" t="s">
        <v>448</v>
      </c>
      <c r="J3" s="182" t="s">
        <v>480</v>
      </c>
      <c r="K3" s="182">
        <v>46143</v>
      </c>
      <c r="L3" s="182"/>
      <c r="M3" s="182"/>
    </row>
    <row r="4" spans="1:13" s="154" customFormat="1" ht="19.5" thickBot="1" x14ac:dyDescent="0.35">
      <c r="A4" s="166">
        <v>2</v>
      </c>
      <c r="B4" s="160" t="s">
        <v>262</v>
      </c>
      <c r="C4" s="161" t="s">
        <v>253</v>
      </c>
      <c r="D4" s="162">
        <v>45170</v>
      </c>
      <c r="E4" s="162" t="s">
        <v>454</v>
      </c>
      <c r="F4" s="162" t="s">
        <v>458</v>
      </c>
      <c r="G4" s="162" t="s">
        <v>460</v>
      </c>
      <c r="H4" s="162" t="s">
        <v>383</v>
      </c>
      <c r="I4" s="184" t="s">
        <v>450</v>
      </c>
      <c r="J4" s="184" t="s">
        <v>480</v>
      </c>
      <c r="K4" s="182">
        <v>45901</v>
      </c>
      <c r="L4" s="184"/>
      <c r="M4" s="184"/>
    </row>
    <row r="5" spans="1:13" ht="30" customHeight="1" thickBot="1" x14ac:dyDescent="0.35">
      <c r="A5" s="273" t="s">
        <v>483</v>
      </c>
      <c r="B5" s="274"/>
      <c r="C5" s="274"/>
      <c r="D5" s="274"/>
      <c r="E5" s="274"/>
      <c r="F5" s="274"/>
      <c r="G5" s="274"/>
      <c r="H5" s="274"/>
      <c r="I5" s="274"/>
      <c r="J5" s="189"/>
      <c r="K5" s="189"/>
      <c r="L5" s="189"/>
      <c r="M5" s="189"/>
    </row>
    <row r="6" spans="1:13" s="155" customFormat="1" ht="30" customHeight="1" thickBot="1" x14ac:dyDescent="0.35">
      <c r="A6" s="176" t="s">
        <v>482</v>
      </c>
      <c r="B6" s="177" t="s">
        <v>17</v>
      </c>
      <c r="C6" s="271" t="s">
        <v>376</v>
      </c>
      <c r="D6" s="272"/>
      <c r="E6" s="272"/>
      <c r="F6" s="272"/>
      <c r="G6" s="272"/>
      <c r="H6" s="272"/>
      <c r="I6" s="272"/>
      <c r="J6" s="188"/>
      <c r="K6" s="188"/>
      <c r="L6" s="188"/>
      <c r="M6" s="188"/>
    </row>
    <row r="7" spans="1:13" s="154" customFormat="1" x14ac:dyDescent="0.3">
      <c r="A7" s="169">
        <v>1</v>
      </c>
      <c r="B7" s="170" t="s">
        <v>64</v>
      </c>
      <c r="C7" s="171" t="s">
        <v>65</v>
      </c>
      <c r="D7" s="172">
        <v>44958</v>
      </c>
      <c r="E7" s="172" t="s">
        <v>455</v>
      </c>
      <c r="F7" s="172" t="s">
        <v>457</v>
      </c>
      <c r="G7" s="172" t="s">
        <v>460</v>
      </c>
      <c r="H7" s="172" t="s">
        <v>389</v>
      </c>
      <c r="I7" s="182" t="s">
        <v>397</v>
      </c>
      <c r="J7" s="182" t="s">
        <v>480</v>
      </c>
      <c r="K7" s="182">
        <v>45689</v>
      </c>
      <c r="L7" s="182"/>
      <c r="M7" s="182"/>
    </row>
    <row r="8" spans="1:13" s="154" customFormat="1" x14ac:dyDescent="0.3">
      <c r="A8" s="163">
        <v>2</v>
      </c>
      <c r="B8" s="156" t="s">
        <v>190</v>
      </c>
      <c r="C8" s="157" t="s">
        <v>201</v>
      </c>
      <c r="D8" s="158">
        <v>45108</v>
      </c>
      <c r="E8" s="158" t="s">
        <v>455</v>
      </c>
      <c r="F8" s="158" t="s">
        <v>458</v>
      </c>
      <c r="G8" s="158" t="s">
        <v>460</v>
      </c>
      <c r="H8" s="158" t="s">
        <v>390</v>
      </c>
      <c r="I8" s="185" t="s">
        <v>398</v>
      </c>
      <c r="J8" s="185" t="s">
        <v>480</v>
      </c>
      <c r="K8" s="185">
        <v>45839</v>
      </c>
      <c r="L8" s="185"/>
      <c r="M8" s="185"/>
    </row>
    <row r="9" spans="1:13" s="154" customFormat="1" x14ac:dyDescent="0.3">
      <c r="A9" s="169">
        <v>3</v>
      </c>
      <c r="B9" s="156" t="s">
        <v>68</v>
      </c>
      <c r="C9" s="157" t="s">
        <v>69</v>
      </c>
      <c r="D9" s="158">
        <v>44958</v>
      </c>
      <c r="E9" s="158" t="s">
        <v>455</v>
      </c>
      <c r="F9" s="158" t="s">
        <v>457</v>
      </c>
      <c r="G9" s="158" t="s">
        <v>460</v>
      </c>
      <c r="H9" s="158" t="s">
        <v>389</v>
      </c>
      <c r="I9" s="185" t="s">
        <v>399</v>
      </c>
      <c r="J9" s="185" t="s">
        <v>480</v>
      </c>
      <c r="K9" s="185">
        <v>45689</v>
      </c>
      <c r="L9" s="185"/>
      <c r="M9" s="185"/>
    </row>
    <row r="10" spans="1:13" s="154" customFormat="1" x14ac:dyDescent="0.3">
      <c r="A10" s="163">
        <v>4</v>
      </c>
      <c r="B10" s="156" t="s">
        <v>259</v>
      </c>
      <c r="C10" s="157" t="s">
        <v>258</v>
      </c>
      <c r="D10" s="158">
        <v>45170</v>
      </c>
      <c r="E10" s="158" t="s">
        <v>455</v>
      </c>
      <c r="F10" s="158" t="s">
        <v>458</v>
      </c>
      <c r="G10" s="158" t="s">
        <v>460</v>
      </c>
      <c r="H10" s="158" t="s">
        <v>383</v>
      </c>
      <c r="I10" s="185" t="s">
        <v>398</v>
      </c>
      <c r="J10" s="185" t="s">
        <v>480</v>
      </c>
      <c r="K10" s="185">
        <v>45901</v>
      </c>
      <c r="L10" s="185"/>
      <c r="M10" s="185"/>
    </row>
    <row r="11" spans="1:13" s="154" customFormat="1" x14ac:dyDescent="0.3">
      <c r="A11" s="169">
        <v>5</v>
      </c>
      <c r="B11" s="156" t="s">
        <v>338</v>
      </c>
      <c r="C11" s="157" t="s">
        <v>337</v>
      </c>
      <c r="D11" s="158">
        <v>45432</v>
      </c>
      <c r="E11" s="158" t="s">
        <v>455</v>
      </c>
      <c r="F11" s="158" t="s">
        <v>457</v>
      </c>
      <c r="G11" s="158" t="s">
        <v>460</v>
      </c>
      <c r="H11" s="158" t="s">
        <v>383</v>
      </c>
      <c r="I11" s="185" t="s">
        <v>400</v>
      </c>
      <c r="J11" s="191"/>
      <c r="K11" s="185">
        <v>46162</v>
      </c>
      <c r="L11" s="185"/>
      <c r="M11" s="185"/>
    </row>
    <row r="12" spans="1:13" s="154" customFormat="1" x14ac:dyDescent="0.3">
      <c r="A12" s="163">
        <v>6</v>
      </c>
      <c r="B12" s="156" t="s">
        <v>355</v>
      </c>
      <c r="C12" s="157" t="s">
        <v>356</v>
      </c>
      <c r="D12" s="158">
        <v>45444</v>
      </c>
      <c r="E12" s="158" t="s">
        <v>455</v>
      </c>
      <c r="F12" s="158" t="s">
        <v>458</v>
      </c>
      <c r="G12" s="158" t="s">
        <v>460</v>
      </c>
      <c r="H12" s="158" t="s">
        <v>383</v>
      </c>
      <c r="I12" s="185" t="s">
        <v>401</v>
      </c>
      <c r="J12" s="185" t="s">
        <v>480</v>
      </c>
      <c r="K12" s="185">
        <v>46174</v>
      </c>
      <c r="L12" s="185"/>
      <c r="M12" s="185"/>
    </row>
    <row r="13" spans="1:13" s="154" customFormat="1" x14ac:dyDescent="0.3">
      <c r="A13" s="169">
        <v>7</v>
      </c>
      <c r="B13" s="156" t="s">
        <v>257</v>
      </c>
      <c r="C13" s="157" t="s">
        <v>256</v>
      </c>
      <c r="D13" s="158">
        <v>45446</v>
      </c>
      <c r="E13" s="158" t="s">
        <v>455</v>
      </c>
      <c r="F13" s="158" t="s">
        <v>457</v>
      </c>
      <c r="G13" s="158" t="s">
        <v>460</v>
      </c>
      <c r="H13" s="158" t="s">
        <v>383</v>
      </c>
      <c r="I13" s="185" t="s">
        <v>402</v>
      </c>
      <c r="J13" s="185" t="s">
        <v>480</v>
      </c>
      <c r="K13" s="185">
        <v>46176</v>
      </c>
      <c r="L13" s="185"/>
      <c r="M13" s="185"/>
    </row>
    <row r="14" spans="1:13" s="154" customFormat="1" x14ac:dyDescent="0.3">
      <c r="A14" s="163">
        <v>8</v>
      </c>
      <c r="B14" s="156" t="s">
        <v>385</v>
      </c>
      <c r="C14" s="157" t="s">
        <v>370</v>
      </c>
      <c r="D14" s="158">
        <v>45488</v>
      </c>
      <c r="E14" s="158" t="s">
        <v>455</v>
      </c>
      <c r="F14" s="158" t="s">
        <v>458</v>
      </c>
      <c r="G14" s="158" t="s">
        <v>460</v>
      </c>
      <c r="H14" s="158" t="s">
        <v>383</v>
      </c>
      <c r="I14" s="183" t="s">
        <v>403</v>
      </c>
      <c r="J14" s="183" t="s">
        <v>480</v>
      </c>
      <c r="K14" s="182">
        <v>46022</v>
      </c>
      <c r="L14" s="183"/>
      <c r="M14" s="183"/>
    </row>
    <row r="15" spans="1:13" s="154" customFormat="1" x14ac:dyDescent="0.3">
      <c r="A15" s="169">
        <v>9</v>
      </c>
      <c r="B15" s="156" t="s">
        <v>181</v>
      </c>
      <c r="C15" s="157" t="s">
        <v>175</v>
      </c>
      <c r="D15" s="158">
        <v>45108</v>
      </c>
      <c r="E15" s="158" t="s">
        <v>455</v>
      </c>
      <c r="F15" s="158" t="s">
        <v>458</v>
      </c>
      <c r="G15" s="158" t="s">
        <v>460</v>
      </c>
      <c r="H15" s="158" t="s">
        <v>389</v>
      </c>
      <c r="I15" s="183" t="s">
        <v>405</v>
      </c>
      <c r="J15" s="183" t="s">
        <v>480</v>
      </c>
      <c r="K15" s="182">
        <v>45839</v>
      </c>
      <c r="L15" s="183"/>
      <c r="M15" s="183"/>
    </row>
    <row r="16" spans="1:13" s="154" customFormat="1" x14ac:dyDescent="0.3">
      <c r="A16" s="163">
        <v>10</v>
      </c>
      <c r="B16" s="156" t="s">
        <v>313</v>
      </c>
      <c r="C16" s="157" t="s">
        <v>314</v>
      </c>
      <c r="D16" s="158">
        <v>45383</v>
      </c>
      <c r="E16" s="158" t="s">
        <v>455</v>
      </c>
      <c r="F16" s="158" t="s">
        <v>457</v>
      </c>
      <c r="G16" s="158" t="s">
        <v>460</v>
      </c>
      <c r="H16" s="158" t="s">
        <v>476</v>
      </c>
      <c r="I16" s="183" t="s">
        <v>400</v>
      </c>
      <c r="J16" s="183" t="s">
        <v>480</v>
      </c>
      <c r="K16" s="182">
        <v>46113</v>
      </c>
      <c r="L16" s="183"/>
      <c r="M16" s="183"/>
    </row>
    <row r="17" spans="1:14" s="154" customFormat="1" x14ac:dyDescent="0.3">
      <c r="A17" s="169">
        <v>11</v>
      </c>
      <c r="B17" s="156" t="s">
        <v>182</v>
      </c>
      <c r="C17" s="157" t="s">
        <v>173</v>
      </c>
      <c r="D17" s="158">
        <v>45108</v>
      </c>
      <c r="E17" s="158" t="s">
        <v>455</v>
      </c>
      <c r="F17" s="158" t="s">
        <v>458</v>
      </c>
      <c r="G17" s="158" t="s">
        <v>460</v>
      </c>
      <c r="H17" s="158" t="s">
        <v>389</v>
      </c>
      <c r="I17" s="185" t="s">
        <v>401</v>
      </c>
      <c r="J17" s="185" t="s">
        <v>480</v>
      </c>
      <c r="K17" s="185">
        <v>45839</v>
      </c>
      <c r="L17" s="185"/>
      <c r="M17" s="185"/>
    </row>
    <row r="18" spans="1:14" s="154" customFormat="1" x14ac:dyDescent="0.3">
      <c r="A18" s="163">
        <v>12</v>
      </c>
      <c r="B18" s="156" t="s">
        <v>315</v>
      </c>
      <c r="C18" s="157" t="s">
        <v>316</v>
      </c>
      <c r="D18" s="158">
        <v>45383</v>
      </c>
      <c r="E18" s="158" t="s">
        <v>455</v>
      </c>
      <c r="F18" s="158" t="s">
        <v>458</v>
      </c>
      <c r="G18" s="158" t="s">
        <v>460</v>
      </c>
      <c r="H18" s="158" t="s">
        <v>383</v>
      </c>
      <c r="I18" s="183" t="s">
        <v>404</v>
      </c>
      <c r="J18" s="183" t="s">
        <v>480</v>
      </c>
      <c r="K18" s="182">
        <v>46113</v>
      </c>
      <c r="L18" s="183"/>
      <c r="M18" s="183"/>
    </row>
    <row r="19" spans="1:14" s="154" customFormat="1" x14ac:dyDescent="0.3">
      <c r="A19" s="169">
        <v>13</v>
      </c>
      <c r="B19" s="156" t="s">
        <v>317</v>
      </c>
      <c r="C19" s="157" t="s">
        <v>318</v>
      </c>
      <c r="D19" s="158">
        <v>45383</v>
      </c>
      <c r="E19" s="158" t="s">
        <v>455</v>
      </c>
      <c r="F19" s="158" t="s">
        <v>458</v>
      </c>
      <c r="G19" s="158" t="s">
        <v>460</v>
      </c>
      <c r="H19" s="158" t="s">
        <v>383</v>
      </c>
      <c r="I19" s="183" t="s">
        <v>404</v>
      </c>
      <c r="J19" s="183" t="s">
        <v>480</v>
      </c>
      <c r="K19" s="182">
        <v>46113</v>
      </c>
      <c r="L19" s="183"/>
      <c r="M19" s="183"/>
    </row>
    <row r="20" spans="1:14" s="154" customFormat="1" x14ac:dyDescent="0.3">
      <c r="A20" s="163">
        <v>14</v>
      </c>
      <c r="B20" s="156" t="s">
        <v>319</v>
      </c>
      <c r="C20" s="157" t="s">
        <v>320</v>
      </c>
      <c r="D20" s="158">
        <v>45383</v>
      </c>
      <c r="E20" s="158" t="s">
        <v>455</v>
      </c>
      <c r="F20" s="158" t="s">
        <v>457</v>
      </c>
      <c r="G20" s="158" t="s">
        <v>460</v>
      </c>
      <c r="H20" s="158" t="s">
        <v>383</v>
      </c>
      <c r="I20" s="183" t="s">
        <v>406</v>
      </c>
      <c r="J20" s="183" t="s">
        <v>480</v>
      </c>
      <c r="K20" s="182">
        <v>46113</v>
      </c>
      <c r="L20" s="183"/>
      <c r="M20" s="183"/>
    </row>
    <row r="21" spans="1:14" s="154" customFormat="1" x14ac:dyDescent="0.3">
      <c r="A21" s="169">
        <v>15</v>
      </c>
      <c r="B21" s="156" t="s">
        <v>161</v>
      </c>
      <c r="C21" s="157" t="s">
        <v>160</v>
      </c>
      <c r="D21" s="158">
        <v>45078</v>
      </c>
      <c r="E21" s="158" t="s">
        <v>455</v>
      </c>
      <c r="F21" s="158" t="s">
        <v>457</v>
      </c>
      <c r="G21" s="158" t="s">
        <v>460</v>
      </c>
      <c r="H21" s="158" t="s">
        <v>389</v>
      </c>
      <c r="I21" s="183" t="s">
        <v>407</v>
      </c>
      <c r="J21" s="183" t="s">
        <v>480</v>
      </c>
      <c r="K21" s="182">
        <v>45809</v>
      </c>
      <c r="L21" s="183"/>
      <c r="M21" s="183"/>
    </row>
    <row r="22" spans="1:14" s="154" customFormat="1" x14ac:dyDescent="0.3">
      <c r="A22" s="163">
        <v>16</v>
      </c>
      <c r="B22" s="156" t="s">
        <v>321</v>
      </c>
      <c r="C22" s="157" t="s">
        <v>322</v>
      </c>
      <c r="D22" s="158">
        <v>45383</v>
      </c>
      <c r="E22" s="158" t="s">
        <v>455</v>
      </c>
      <c r="F22" s="158" t="s">
        <v>457</v>
      </c>
      <c r="G22" s="158" t="s">
        <v>460</v>
      </c>
      <c r="H22" s="158" t="s">
        <v>383</v>
      </c>
      <c r="I22" s="183" t="s">
        <v>408</v>
      </c>
      <c r="J22" s="183" t="s">
        <v>480</v>
      </c>
      <c r="K22" s="182">
        <v>46113</v>
      </c>
      <c r="L22" s="183"/>
      <c r="M22" s="183"/>
    </row>
    <row r="23" spans="1:14" s="154" customFormat="1" x14ac:dyDescent="0.3">
      <c r="A23" s="169">
        <v>17</v>
      </c>
      <c r="B23" s="156" t="s">
        <v>236</v>
      </c>
      <c r="C23" s="157" t="s">
        <v>185</v>
      </c>
      <c r="D23" s="158">
        <v>45108</v>
      </c>
      <c r="E23" s="158" t="s">
        <v>455</v>
      </c>
      <c r="F23" s="158" t="s">
        <v>457</v>
      </c>
      <c r="G23" s="158" t="s">
        <v>460</v>
      </c>
      <c r="H23" s="158" t="s">
        <v>389</v>
      </c>
      <c r="I23" s="183" t="s">
        <v>409</v>
      </c>
      <c r="J23" s="183" t="s">
        <v>480</v>
      </c>
      <c r="K23" s="182">
        <v>45839</v>
      </c>
      <c r="L23" s="183"/>
      <c r="M23" s="183"/>
    </row>
    <row r="24" spans="1:14" s="154" customFormat="1" x14ac:dyDescent="0.3">
      <c r="A24" s="163">
        <v>18</v>
      </c>
      <c r="B24" s="156" t="s">
        <v>323</v>
      </c>
      <c r="C24" s="157" t="s">
        <v>324</v>
      </c>
      <c r="D24" s="158">
        <v>45383</v>
      </c>
      <c r="E24" s="158" t="s">
        <v>455</v>
      </c>
      <c r="F24" s="158" t="s">
        <v>456</v>
      </c>
      <c r="G24" s="158" t="s">
        <v>460</v>
      </c>
      <c r="H24" s="158" t="s">
        <v>383</v>
      </c>
      <c r="I24" s="183" t="s">
        <v>410</v>
      </c>
      <c r="J24" s="183" t="s">
        <v>480</v>
      </c>
      <c r="K24" s="182">
        <v>46113</v>
      </c>
      <c r="L24" s="183"/>
      <c r="M24" s="183"/>
    </row>
    <row r="25" spans="1:14" s="154" customFormat="1" x14ac:dyDescent="0.3">
      <c r="A25" s="169">
        <v>19</v>
      </c>
      <c r="B25" s="156" t="s">
        <v>136</v>
      </c>
      <c r="C25" s="157" t="s">
        <v>137</v>
      </c>
      <c r="D25" s="158">
        <v>45017</v>
      </c>
      <c r="E25" s="158" t="s">
        <v>455</v>
      </c>
      <c r="F25" s="158" t="s">
        <v>458</v>
      </c>
      <c r="G25" s="158" t="s">
        <v>460</v>
      </c>
      <c r="H25" s="158" t="s">
        <v>389</v>
      </c>
      <c r="I25" s="183" t="s">
        <v>439</v>
      </c>
      <c r="J25" s="183" t="s">
        <v>480</v>
      </c>
      <c r="K25" s="182">
        <v>45748</v>
      </c>
      <c r="L25" s="183"/>
      <c r="M25" s="183"/>
    </row>
    <row r="26" spans="1:14" s="154" customFormat="1" x14ac:dyDescent="0.3">
      <c r="A26" s="163">
        <v>20</v>
      </c>
      <c r="B26" s="156" t="s">
        <v>325</v>
      </c>
      <c r="C26" s="157" t="s">
        <v>326</v>
      </c>
      <c r="D26" s="158">
        <v>45383</v>
      </c>
      <c r="E26" s="158" t="s">
        <v>455</v>
      </c>
      <c r="F26" s="158" t="s">
        <v>457</v>
      </c>
      <c r="G26" s="158" t="s">
        <v>460</v>
      </c>
      <c r="H26" s="158" t="s">
        <v>383</v>
      </c>
      <c r="I26" s="183" t="s">
        <v>402</v>
      </c>
      <c r="J26" s="183" t="s">
        <v>480</v>
      </c>
      <c r="K26" s="182">
        <v>46113</v>
      </c>
      <c r="L26" s="183"/>
      <c r="M26" s="183"/>
    </row>
    <row r="27" spans="1:14" s="154" customFormat="1" x14ac:dyDescent="0.3">
      <c r="A27" s="169">
        <v>21</v>
      </c>
      <c r="B27" s="156" t="s">
        <v>327</v>
      </c>
      <c r="C27" s="157" t="s">
        <v>328</v>
      </c>
      <c r="D27" s="158">
        <v>45404</v>
      </c>
      <c r="E27" s="158" t="s">
        <v>455</v>
      </c>
      <c r="F27" s="158" t="s">
        <v>457</v>
      </c>
      <c r="G27" s="158" t="s">
        <v>460</v>
      </c>
      <c r="H27" s="158" t="s">
        <v>383</v>
      </c>
      <c r="I27" s="183" t="s">
        <v>400</v>
      </c>
      <c r="J27" s="190"/>
      <c r="K27" s="182">
        <v>46134</v>
      </c>
      <c r="L27" s="183"/>
      <c r="M27" s="183"/>
    </row>
    <row r="28" spans="1:14" s="154" customFormat="1" x14ac:dyDescent="0.3">
      <c r="A28" s="163">
        <v>22</v>
      </c>
      <c r="B28" s="156" t="s">
        <v>192</v>
      </c>
      <c r="C28" s="157" t="s">
        <v>177</v>
      </c>
      <c r="D28" s="158">
        <v>45108</v>
      </c>
      <c r="E28" s="158" t="s">
        <v>455</v>
      </c>
      <c r="F28" s="158" t="s">
        <v>458</v>
      </c>
      <c r="G28" s="158" t="s">
        <v>460</v>
      </c>
      <c r="H28" s="158" t="s">
        <v>390</v>
      </c>
      <c r="I28" s="185" t="s">
        <v>411</v>
      </c>
      <c r="J28" s="185" t="s">
        <v>480</v>
      </c>
      <c r="K28" s="185">
        <v>45839</v>
      </c>
      <c r="L28" s="185"/>
      <c r="M28" s="185"/>
    </row>
    <row r="29" spans="1:14" s="154" customFormat="1" x14ac:dyDescent="0.3">
      <c r="A29" s="169">
        <v>23</v>
      </c>
      <c r="B29" s="156" t="s">
        <v>304</v>
      </c>
      <c r="C29" s="157" t="s">
        <v>303</v>
      </c>
      <c r="D29" s="158">
        <v>45372</v>
      </c>
      <c r="E29" s="158" t="s">
        <v>455</v>
      </c>
      <c r="F29" s="158" t="s">
        <v>461</v>
      </c>
      <c r="G29" s="158" t="s">
        <v>460</v>
      </c>
      <c r="H29" s="158" t="s">
        <v>383</v>
      </c>
      <c r="I29" s="183" t="s">
        <v>412</v>
      </c>
      <c r="J29" s="183" t="s">
        <v>480</v>
      </c>
      <c r="K29" s="185">
        <v>46102</v>
      </c>
      <c r="L29" s="183"/>
      <c r="M29" s="183"/>
    </row>
    <row r="30" spans="1:14" s="154" customFormat="1" x14ac:dyDescent="0.3">
      <c r="A30" s="163">
        <v>24</v>
      </c>
      <c r="B30" s="156" t="s">
        <v>146</v>
      </c>
      <c r="C30" s="157" t="s">
        <v>144</v>
      </c>
      <c r="D30" s="158">
        <v>45047</v>
      </c>
      <c r="E30" s="158" t="s">
        <v>455</v>
      </c>
      <c r="F30" s="158" t="s">
        <v>456</v>
      </c>
      <c r="G30" s="158" t="s">
        <v>460</v>
      </c>
      <c r="H30" s="158" t="s">
        <v>389</v>
      </c>
      <c r="I30" s="183" t="s">
        <v>413</v>
      </c>
      <c r="J30" s="183" t="s">
        <v>480</v>
      </c>
      <c r="K30" s="185">
        <v>45778</v>
      </c>
      <c r="L30" s="183"/>
      <c r="M30" s="183"/>
      <c r="N30" s="159"/>
    </row>
    <row r="31" spans="1:14" s="154" customFormat="1" x14ac:dyDescent="0.3">
      <c r="A31" s="169">
        <v>25</v>
      </c>
      <c r="B31" s="156" t="s">
        <v>305</v>
      </c>
      <c r="C31" s="157" t="s">
        <v>306</v>
      </c>
      <c r="D31" s="158">
        <v>45364</v>
      </c>
      <c r="E31" s="158" t="s">
        <v>455</v>
      </c>
      <c r="F31" s="158" t="s">
        <v>457</v>
      </c>
      <c r="G31" s="158" t="s">
        <v>460</v>
      </c>
      <c r="H31" s="158" t="s">
        <v>383</v>
      </c>
      <c r="I31" s="183" t="s">
        <v>400</v>
      </c>
      <c r="J31" s="190"/>
      <c r="K31" s="185">
        <v>46094</v>
      </c>
      <c r="L31" s="183"/>
      <c r="M31" s="183"/>
    </row>
    <row r="32" spans="1:14" s="154" customFormat="1" x14ac:dyDescent="0.3">
      <c r="A32" s="163">
        <v>26</v>
      </c>
      <c r="B32" s="156" t="s">
        <v>288</v>
      </c>
      <c r="C32" s="157" t="s">
        <v>289</v>
      </c>
      <c r="D32" s="158">
        <v>45261</v>
      </c>
      <c r="E32" s="158" t="s">
        <v>455</v>
      </c>
      <c r="F32" s="158" t="s">
        <v>458</v>
      </c>
      <c r="G32" s="158" t="s">
        <v>460</v>
      </c>
      <c r="H32" s="158" t="s">
        <v>383</v>
      </c>
      <c r="I32" s="185" t="s">
        <v>411</v>
      </c>
      <c r="J32" s="185" t="s">
        <v>480</v>
      </c>
      <c r="K32" s="185">
        <v>45992</v>
      </c>
      <c r="L32" s="185"/>
      <c r="M32" s="185"/>
    </row>
    <row r="33" spans="1:14" s="154" customFormat="1" x14ac:dyDescent="0.3">
      <c r="A33" s="169">
        <v>27</v>
      </c>
      <c r="B33" s="156" t="s">
        <v>363</v>
      </c>
      <c r="C33" s="157" t="s">
        <v>362</v>
      </c>
      <c r="D33" s="158">
        <v>45474</v>
      </c>
      <c r="E33" s="158" t="s">
        <v>455</v>
      </c>
      <c r="F33" s="158" t="s">
        <v>457</v>
      </c>
      <c r="G33" s="158" t="s">
        <v>460</v>
      </c>
      <c r="H33" s="158" t="s">
        <v>383</v>
      </c>
      <c r="I33" s="185" t="s">
        <v>399</v>
      </c>
      <c r="J33" s="185" t="s">
        <v>480</v>
      </c>
      <c r="K33" s="185">
        <v>46204</v>
      </c>
      <c r="L33" s="185"/>
      <c r="M33" s="185"/>
    </row>
    <row r="34" spans="1:14" s="154" customFormat="1" x14ac:dyDescent="0.3">
      <c r="A34" s="163">
        <v>28</v>
      </c>
      <c r="B34" s="156" t="s">
        <v>204</v>
      </c>
      <c r="C34" s="157" t="s">
        <v>205</v>
      </c>
      <c r="D34" s="158">
        <v>45139</v>
      </c>
      <c r="E34" s="158" t="s">
        <v>455</v>
      </c>
      <c r="F34" s="158" t="s">
        <v>457</v>
      </c>
      <c r="G34" s="158" t="s">
        <v>460</v>
      </c>
      <c r="H34" s="158" t="s">
        <v>390</v>
      </c>
      <c r="I34" s="185" t="s">
        <v>408</v>
      </c>
      <c r="J34" s="185" t="s">
        <v>480</v>
      </c>
      <c r="K34" s="185">
        <v>45870</v>
      </c>
      <c r="L34" s="185"/>
      <c r="M34" s="185"/>
    </row>
    <row r="35" spans="1:14" s="154" customFormat="1" x14ac:dyDescent="0.3">
      <c r="A35" s="169">
        <v>29</v>
      </c>
      <c r="B35" s="156" t="s">
        <v>346</v>
      </c>
      <c r="C35" s="157" t="s">
        <v>345</v>
      </c>
      <c r="D35" s="158">
        <v>45413</v>
      </c>
      <c r="E35" s="158" t="s">
        <v>455</v>
      </c>
      <c r="F35" s="158" t="s">
        <v>458</v>
      </c>
      <c r="G35" s="158" t="s">
        <v>460</v>
      </c>
      <c r="H35" s="158" t="s">
        <v>383</v>
      </c>
      <c r="I35" s="183" t="s">
        <v>404</v>
      </c>
      <c r="J35" s="192"/>
      <c r="K35" s="185">
        <v>46143</v>
      </c>
      <c r="L35" s="183"/>
      <c r="M35" s="183"/>
    </row>
    <row r="36" spans="1:14" s="154" customFormat="1" x14ac:dyDescent="0.3">
      <c r="A36" s="163">
        <v>30</v>
      </c>
      <c r="B36" s="156" t="s">
        <v>99</v>
      </c>
      <c r="C36" s="157" t="s">
        <v>100</v>
      </c>
      <c r="D36" s="158">
        <v>44805</v>
      </c>
      <c r="E36" s="158" t="s">
        <v>455</v>
      </c>
      <c r="F36" s="158" t="s">
        <v>457</v>
      </c>
      <c r="G36" s="158" t="s">
        <v>460</v>
      </c>
      <c r="H36" s="158" t="s">
        <v>390</v>
      </c>
      <c r="I36" s="183" t="s">
        <v>408</v>
      </c>
      <c r="J36" s="183" t="s">
        <v>480</v>
      </c>
      <c r="K36" s="185">
        <v>45536</v>
      </c>
      <c r="L36" s="183"/>
      <c r="M36" s="183"/>
      <c r="N36" s="159"/>
    </row>
    <row r="37" spans="1:14" s="154" customFormat="1" x14ac:dyDescent="0.3">
      <c r="A37" s="169">
        <v>31</v>
      </c>
      <c r="B37" s="156" t="s">
        <v>308</v>
      </c>
      <c r="C37" s="157" t="s">
        <v>307</v>
      </c>
      <c r="D37" s="158">
        <v>45364</v>
      </c>
      <c r="E37" s="158" t="s">
        <v>455</v>
      </c>
      <c r="F37" s="158" t="s">
        <v>456</v>
      </c>
      <c r="G37" s="158" t="s">
        <v>460</v>
      </c>
      <c r="H37" s="158" t="s">
        <v>383</v>
      </c>
      <c r="I37" s="183" t="s">
        <v>413</v>
      </c>
      <c r="J37" s="183" t="s">
        <v>480</v>
      </c>
      <c r="K37" s="185">
        <v>46094</v>
      </c>
      <c r="L37" s="183"/>
      <c r="M37" s="183"/>
    </row>
    <row r="38" spans="1:14" s="154" customFormat="1" x14ac:dyDescent="0.3">
      <c r="A38" s="163">
        <v>32</v>
      </c>
      <c r="B38" s="156" t="s">
        <v>386</v>
      </c>
      <c r="C38" s="157" t="s">
        <v>372</v>
      </c>
      <c r="D38" s="158">
        <v>45488</v>
      </c>
      <c r="E38" s="158" t="s">
        <v>455</v>
      </c>
      <c r="F38" s="158" t="s">
        <v>457</v>
      </c>
      <c r="G38" s="158" t="s">
        <v>460</v>
      </c>
      <c r="H38" s="158" t="s">
        <v>383</v>
      </c>
      <c r="I38" s="185" t="s">
        <v>414</v>
      </c>
      <c r="J38" s="185" t="s">
        <v>480</v>
      </c>
      <c r="K38" s="185">
        <v>46218</v>
      </c>
      <c r="L38" s="185"/>
      <c r="M38" s="185"/>
    </row>
    <row r="39" spans="1:14" s="154" customFormat="1" x14ac:dyDescent="0.3">
      <c r="A39" s="169">
        <v>33</v>
      </c>
      <c r="B39" s="156" t="s">
        <v>103</v>
      </c>
      <c r="C39" s="157" t="s">
        <v>104</v>
      </c>
      <c r="D39" s="158">
        <v>44958</v>
      </c>
      <c r="E39" s="158" t="s">
        <v>455</v>
      </c>
      <c r="F39" s="158" t="s">
        <v>458</v>
      </c>
      <c r="G39" s="158" t="s">
        <v>460</v>
      </c>
      <c r="H39" s="158" t="s">
        <v>389</v>
      </c>
      <c r="I39" s="185" t="s">
        <v>404</v>
      </c>
      <c r="J39" s="193"/>
      <c r="K39" s="185">
        <v>45689</v>
      </c>
      <c r="L39" s="185"/>
      <c r="M39" s="185"/>
    </row>
    <row r="40" spans="1:14" s="154" customFormat="1" x14ac:dyDescent="0.3">
      <c r="A40" s="163">
        <v>34</v>
      </c>
      <c r="B40" s="156" t="s">
        <v>329</v>
      </c>
      <c r="C40" s="157" t="s">
        <v>330</v>
      </c>
      <c r="D40" s="158">
        <v>45457</v>
      </c>
      <c r="E40" s="158" t="s">
        <v>455</v>
      </c>
      <c r="F40" s="158" t="s">
        <v>458</v>
      </c>
      <c r="G40" s="158" t="s">
        <v>460</v>
      </c>
      <c r="H40" s="158" t="s">
        <v>383</v>
      </c>
      <c r="I40" s="185" t="s">
        <v>401</v>
      </c>
      <c r="J40" s="185" t="s">
        <v>480</v>
      </c>
      <c r="K40" s="185">
        <v>46187</v>
      </c>
      <c r="L40" s="185"/>
      <c r="M40" s="185"/>
    </row>
    <row r="41" spans="1:14" s="154" customFormat="1" x14ac:dyDescent="0.3">
      <c r="A41" s="169">
        <v>35</v>
      </c>
      <c r="B41" s="156" t="s">
        <v>331</v>
      </c>
      <c r="C41" s="157" t="s">
        <v>332</v>
      </c>
      <c r="D41" s="158">
        <v>45383</v>
      </c>
      <c r="E41" s="158" t="s">
        <v>455</v>
      </c>
      <c r="F41" s="158" t="s">
        <v>458</v>
      </c>
      <c r="G41" s="158" t="s">
        <v>460</v>
      </c>
      <c r="H41" s="158" t="s">
        <v>383</v>
      </c>
      <c r="I41" s="185" t="s">
        <v>411</v>
      </c>
      <c r="J41" s="185" t="s">
        <v>480</v>
      </c>
      <c r="K41" s="185">
        <v>46113</v>
      </c>
      <c r="L41" s="185"/>
      <c r="M41" s="185"/>
    </row>
    <row r="42" spans="1:14" s="154" customFormat="1" x14ac:dyDescent="0.3">
      <c r="A42" s="163">
        <v>36</v>
      </c>
      <c r="B42" s="156" t="s">
        <v>365</v>
      </c>
      <c r="C42" s="157" t="s">
        <v>364</v>
      </c>
      <c r="D42" s="158">
        <v>45474</v>
      </c>
      <c r="E42" s="158" t="s">
        <v>455</v>
      </c>
      <c r="F42" s="158" t="s">
        <v>458</v>
      </c>
      <c r="G42" s="158" t="s">
        <v>460</v>
      </c>
      <c r="H42" s="158" t="s">
        <v>383</v>
      </c>
      <c r="I42" s="183" t="s">
        <v>415</v>
      </c>
      <c r="J42" s="183" t="s">
        <v>480</v>
      </c>
      <c r="K42" s="185">
        <v>46204</v>
      </c>
      <c r="L42" s="183"/>
      <c r="M42" s="183"/>
    </row>
    <row r="43" spans="1:14" s="154" customFormat="1" x14ac:dyDescent="0.3">
      <c r="A43" s="169">
        <v>37</v>
      </c>
      <c r="B43" s="156" t="s">
        <v>157</v>
      </c>
      <c r="C43" s="157" t="s">
        <v>156</v>
      </c>
      <c r="D43" s="158">
        <v>45078</v>
      </c>
      <c r="E43" s="158" t="s">
        <v>455</v>
      </c>
      <c r="F43" s="158" t="s">
        <v>457</v>
      </c>
      <c r="G43" s="158" t="s">
        <v>460</v>
      </c>
      <c r="H43" s="158" t="s">
        <v>390</v>
      </c>
      <c r="I43" s="185" t="s">
        <v>406</v>
      </c>
      <c r="J43" s="185" t="s">
        <v>480</v>
      </c>
      <c r="K43" s="185">
        <v>45809</v>
      </c>
      <c r="L43" s="185"/>
      <c r="M43" s="185"/>
    </row>
    <row r="44" spans="1:14" s="154" customFormat="1" x14ac:dyDescent="0.3">
      <c r="A44" s="163">
        <v>38</v>
      </c>
      <c r="B44" s="156" t="s">
        <v>387</v>
      </c>
      <c r="C44" s="157" t="s">
        <v>369</v>
      </c>
      <c r="D44" s="158">
        <v>45488</v>
      </c>
      <c r="E44" s="158" t="s">
        <v>455</v>
      </c>
      <c r="F44" s="158" t="s">
        <v>456</v>
      </c>
      <c r="G44" s="158" t="s">
        <v>460</v>
      </c>
      <c r="H44" s="158" t="s">
        <v>383</v>
      </c>
      <c r="I44" s="186" t="s">
        <v>471</v>
      </c>
      <c r="J44" s="186" t="s">
        <v>480</v>
      </c>
      <c r="K44" s="185">
        <v>46218</v>
      </c>
      <c r="L44" s="186"/>
      <c r="M44" s="186"/>
    </row>
    <row r="45" spans="1:14" s="154" customFormat="1" x14ac:dyDescent="0.3">
      <c r="A45" s="169">
        <v>39</v>
      </c>
      <c r="B45" s="156" t="s">
        <v>465</v>
      </c>
      <c r="C45" s="157" t="s">
        <v>466</v>
      </c>
      <c r="D45" s="158">
        <v>45505</v>
      </c>
      <c r="E45" s="158" t="s">
        <v>455</v>
      </c>
      <c r="F45" s="158" t="s">
        <v>457</v>
      </c>
      <c r="G45" s="158" t="s">
        <v>460</v>
      </c>
      <c r="H45" s="158" t="s">
        <v>383</v>
      </c>
      <c r="I45" s="183" t="s">
        <v>402</v>
      </c>
      <c r="J45" s="194"/>
      <c r="K45" s="198">
        <v>46022</v>
      </c>
      <c r="L45" s="183"/>
      <c r="M45" s="183"/>
    </row>
    <row r="46" spans="1:14" s="154" customFormat="1" x14ac:dyDescent="0.3">
      <c r="A46" s="163">
        <v>40</v>
      </c>
      <c r="B46" s="156" t="s">
        <v>212</v>
      </c>
      <c r="C46" s="157" t="s">
        <v>213</v>
      </c>
      <c r="D46" s="158">
        <v>45140</v>
      </c>
      <c r="E46" s="158" t="s">
        <v>455</v>
      </c>
      <c r="F46" s="158" t="s">
        <v>457</v>
      </c>
      <c r="G46" s="158" t="s">
        <v>460</v>
      </c>
      <c r="H46" s="158" t="s">
        <v>389</v>
      </c>
      <c r="I46" s="185" t="s">
        <v>416</v>
      </c>
      <c r="J46" s="185" t="s">
        <v>480</v>
      </c>
      <c r="K46" s="185">
        <v>45871</v>
      </c>
      <c r="L46" s="185"/>
      <c r="M46" s="185"/>
    </row>
    <row r="47" spans="1:14" s="154" customFormat="1" x14ac:dyDescent="0.3">
      <c r="A47" s="169">
        <v>41</v>
      </c>
      <c r="B47" s="156" t="s">
        <v>388</v>
      </c>
      <c r="C47" s="157" t="s">
        <v>371</v>
      </c>
      <c r="D47" s="158">
        <v>45488</v>
      </c>
      <c r="E47" s="158" t="s">
        <v>455</v>
      </c>
      <c r="F47" s="158" t="s">
        <v>458</v>
      </c>
      <c r="G47" s="158" t="s">
        <v>460</v>
      </c>
      <c r="H47" s="158" t="s">
        <v>383</v>
      </c>
      <c r="I47" s="183" t="s">
        <v>398</v>
      </c>
      <c r="J47" s="183" t="s">
        <v>480</v>
      </c>
      <c r="K47" s="185">
        <v>46218</v>
      </c>
      <c r="L47" s="183"/>
      <c r="M47" s="183"/>
    </row>
    <row r="48" spans="1:14" s="154" customFormat="1" x14ac:dyDescent="0.3">
      <c r="A48" s="163">
        <v>42</v>
      </c>
      <c r="B48" s="156" t="s">
        <v>199</v>
      </c>
      <c r="C48" s="157" t="s">
        <v>200</v>
      </c>
      <c r="D48" s="158">
        <v>45108</v>
      </c>
      <c r="E48" s="158" t="s">
        <v>455</v>
      </c>
      <c r="F48" s="158" t="s">
        <v>458</v>
      </c>
      <c r="G48" s="158" t="s">
        <v>460</v>
      </c>
      <c r="H48" s="158" t="s">
        <v>389</v>
      </c>
      <c r="I48" s="185" t="s">
        <v>421</v>
      </c>
      <c r="J48" s="185" t="s">
        <v>480</v>
      </c>
      <c r="K48" s="185">
        <v>45839</v>
      </c>
      <c r="L48" s="185"/>
      <c r="M48" s="185"/>
    </row>
    <row r="49" spans="1:14" s="154" customFormat="1" x14ac:dyDescent="0.3">
      <c r="A49" s="169">
        <v>43</v>
      </c>
      <c r="B49" s="156" t="s">
        <v>260</v>
      </c>
      <c r="C49" s="157" t="s">
        <v>261</v>
      </c>
      <c r="D49" s="158">
        <v>45170</v>
      </c>
      <c r="E49" s="158" t="s">
        <v>455</v>
      </c>
      <c r="F49" s="158" t="s">
        <v>458</v>
      </c>
      <c r="G49" s="158" t="s">
        <v>460</v>
      </c>
      <c r="H49" s="158" t="s">
        <v>383</v>
      </c>
      <c r="I49" s="185" t="s">
        <v>417</v>
      </c>
      <c r="J49" s="185" t="s">
        <v>480</v>
      </c>
      <c r="K49" s="185">
        <v>45901</v>
      </c>
      <c r="L49" s="185"/>
      <c r="M49" s="185"/>
    </row>
    <row r="50" spans="1:14" s="154" customFormat="1" x14ac:dyDescent="0.3">
      <c r="A50" s="163">
        <v>44</v>
      </c>
      <c r="B50" s="156" t="s">
        <v>120</v>
      </c>
      <c r="C50" s="157" t="s">
        <v>121</v>
      </c>
      <c r="D50" s="158">
        <v>44866</v>
      </c>
      <c r="E50" s="158" t="s">
        <v>455</v>
      </c>
      <c r="F50" s="158" t="s">
        <v>458</v>
      </c>
      <c r="G50" s="158" t="s">
        <v>460</v>
      </c>
      <c r="H50" s="158" t="s">
        <v>389</v>
      </c>
      <c r="I50" s="183" t="s">
        <v>405</v>
      </c>
      <c r="J50" s="183" t="s">
        <v>480</v>
      </c>
      <c r="K50" s="185">
        <v>45597</v>
      </c>
      <c r="L50" s="183"/>
      <c r="M50" s="183"/>
      <c r="N50" s="159"/>
    </row>
    <row r="51" spans="1:14" s="154" customFormat="1" x14ac:dyDescent="0.3">
      <c r="A51" s="169">
        <v>45</v>
      </c>
      <c r="B51" s="156" t="s">
        <v>165</v>
      </c>
      <c r="C51" s="157" t="s">
        <v>164</v>
      </c>
      <c r="D51" s="158">
        <v>45078</v>
      </c>
      <c r="E51" s="158" t="s">
        <v>455</v>
      </c>
      <c r="F51" s="158" t="s">
        <v>457</v>
      </c>
      <c r="G51" s="158" t="s">
        <v>460</v>
      </c>
      <c r="H51" s="158" t="s">
        <v>389</v>
      </c>
      <c r="I51" s="185" t="s">
        <v>418</v>
      </c>
      <c r="J51" s="185" t="s">
        <v>480</v>
      </c>
      <c r="K51" s="185">
        <v>45809</v>
      </c>
      <c r="L51" s="185"/>
      <c r="M51" s="185"/>
    </row>
    <row r="52" spans="1:14" s="154" customFormat="1" x14ac:dyDescent="0.3">
      <c r="A52" s="163">
        <v>46</v>
      </c>
      <c r="B52" s="156" t="s">
        <v>169</v>
      </c>
      <c r="C52" s="157" t="s">
        <v>170</v>
      </c>
      <c r="D52" s="158">
        <v>45078</v>
      </c>
      <c r="E52" s="158" t="s">
        <v>455</v>
      </c>
      <c r="F52" s="158" t="s">
        <v>458</v>
      </c>
      <c r="G52" s="158" t="s">
        <v>460</v>
      </c>
      <c r="H52" s="158" t="s">
        <v>389</v>
      </c>
      <c r="I52" s="185" t="s">
        <v>420</v>
      </c>
      <c r="J52" s="185" t="s">
        <v>480</v>
      </c>
      <c r="K52" s="185">
        <v>45809</v>
      </c>
      <c r="L52" s="185"/>
      <c r="M52" s="185"/>
    </row>
    <row r="53" spans="1:14" s="154" customFormat="1" ht="19.5" thickBot="1" x14ac:dyDescent="0.35">
      <c r="A53" s="169">
        <v>47</v>
      </c>
      <c r="B53" s="160" t="s">
        <v>335</v>
      </c>
      <c r="C53" s="161" t="s">
        <v>336</v>
      </c>
      <c r="D53" s="162">
        <v>45017</v>
      </c>
      <c r="E53" s="162" t="s">
        <v>455</v>
      </c>
      <c r="F53" s="162" t="s">
        <v>461</v>
      </c>
      <c r="G53" s="162" t="s">
        <v>460</v>
      </c>
      <c r="H53" s="162" t="s">
        <v>383</v>
      </c>
      <c r="I53" s="187" t="s">
        <v>419</v>
      </c>
      <c r="J53" s="187" t="s">
        <v>480</v>
      </c>
      <c r="K53" s="187">
        <v>45748</v>
      </c>
      <c r="L53" s="187"/>
      <c r="M53" s="187"/>
    </row>
    <row r="54" spans="1:14" s="154" customFormat="1" ht="30" customHeight="1" thickBot="1" x14ac:dyDescent="0.35">
      <c r="A54" s="276" t="s">
        <v>485</v>
      </c>
      <c r="B54" s="277"/>
      <c r="C54" s="277"/>
      <c r="D54" s="277"/>
      <c r="E54" s="277"/>
      <c r="F54" s="277"/>
      <c r="G54" s="277"/>
      <c r="H54" s="277"/>
      <c r="I54" s="278"/>
      <c r="J54" s="195"/>
      <c r="K54" s="195"/>
      <c r="L54" s="195"/>
      <c r="M54" s="195"/>
    </row>
    <row r="55" spans="1:14" s="154" customFormat="1" ht="30" customHeight="1" thickBot="1" x14ac:dyDescent="0.35">
      <c r="A55" s="174" t="s">
        <v>482</v>
      </c>
      <c r="B55" s="175" t="s">
        <v>17</v>
      </c>
      <c r="C55" s="271" t="s">
        <v>467</v>
      </c>
      <c r="D55" s="272"/>
      <c r="E55" s="272"/>
      <c r="F55" s="272"/>
      <c r="G55" s="272"/>
      <c r="H55" s="272"/>
      <c r="I55" s="279"/>
      <c r="J55" s="180"/>
      <c r="K55" s="180"/>
      <c r="L55" s="180"/>
      <c r="M55" s="180"/>
    </row>
    <row r="56" spans="1:14" s="154" customFormat="1" x14ac:dyDescent="0.3">
      <c r="A56" s="169">
        <v>1</v>
      </c>
      <c r="B56" s="170" t="s">
        <v>168</v>
      </c>
      <c r="C56" s="171" t="s">
        <v>167</v>
      </c>
      <c r="D56" s="172">
        <v>45078</v>
      </c>
      <c r="E56" s="172" t="s">
        <v>454</v>
      </c>
      <c r="F56" s="172" t="s">
        <v>458</v>
      </c>
      <c r="G56" s="172" t="s">
        <v>459</v>
      </c>
      <c r="H56" s="172" t="s">
        <v>389</v>
      </c>
      <c r="I56" s="178" t="s">
        <v>441</v>
      </c>
      <c r="J56" s="178"/>
      <c r="K56" s="178"/>
      <c r="L56" s="178"/>
      <c r="M56" s="178"/>
    </row>
    <row r="57" spans="1:14" s="154" customFormat="1" x14ac:dyDescent="0.3">
      <c r="A57" s="163">
        <v>2</v>
      </c>
      <c r="B57" s="156" t="s">
        <v>341</v>
      </c>
      <c r="C57" s="157" t="s">
        <v>342</v>
      </c>
      <c r="D57" s="158">
        <v>45432</v>
      </c>
      <c r="E57" s="158" t="s">
        <v>454</v>
      </c>
      <c r="F57" s="158" t="s">
        <v>458</v>
      </c>
      <c r="G57" s="158" t="s">
        <v>459</v>
      </c>
      <c r="H57" s="158" t="s">
        <v>383</v>
      </c>
      <c r="I57" s="165" t="s">
        <v>442</v>
      </c>
      <c r="J57" s="165"/>
      <c r="K57" s="165"/>
      <c r="L57" s="165"/>
      <c r="M57" s="165"/>
    </row>
    <row r="58" spans="1:14" s="154" customFormat="1" x14ac:dyDescent="0.3">
      <c r="A58" s="163">
        <v>3</v>
      </c>
      <c r="B58" s="156" t="s">
        <v>295</v>
      </c>
      <c r="C58" s="157" t="s">
        <v>296</v>
      </c>
      <c r="D58" s="158">
        <v>45337</v>
      </c>
      <c r="E58" s="158" t="s">
        <v>454</v>
      </c>
      <c r="F58" s="158" t="s">
        <v>458</v>
      </c>
      <c r="G58" s="158" t="s">
        <v>459</v>
      </c>
      <c r="H58" s="158" t="s">
        <v>383</v>
      </c>
      <c r="I58" s="165" t="s">
        <v>443</v>
      </c>
      <c r="J58" s="165"/>
      <c r="K58" s="165"/>
      <c r="L58" s="165"/>
      <c r="M58" s="165"/>
    </row>
    <row r="59" spans="1:14" s="154" customFormat="1" x14ac:dyDescent="0.3">
      <c r="A59" s="163">
        <v>4</v>
      </c>
      <c r="B59" s="156" t="s">
        <v>299</v>
      </c>
      <c r="C59" s="157" t="s">
        <v>300</v>
      </c>
      <c r="D59" s="158">
        <v>45356</v>
      </c>
      <c r="E59" s="158" t="s">
        <v>454</v>
      </c>
      <c r="F59" s="158" t="s">
        <v>458</v>
      </c>
      <c r="G59" s="158" t="s">
        <v>459</v>
      </c>
      <c r="H59" s="158" t="s">
        <v>383</v>
      </c>
      <c r="I59" s="165" t="s">
        <v>444</v>
      </c>
      <c r="J59" s="165"/>
      <c r="K59" s="165"/>
      <c r="L59" s="165"/>
      <c r="M59" s="165"/>
    </row>
    <row r="60" spans="1:14" s="154" customFormat="1" x14ac:dyDescent="0.3">
      <c r="A60" s="163">
        <v>5</v>
      </c>
      <c r="B60" s="156" t="s">
        <v>217</v>
      </c>
      <c r="C60" s="157" t="s">
        <v>202</v>
      </c>
      <c r="D60" s="158">
        <v>45139</v>
      </c>
      <c r="E60" s="158" t="s">
        <v>454</v>
      </c>
      <c r="F60" s="158" t="s">
        <v>458</v>
      </c>
      <c r="G60" s="158" t="s">
        <v>459</v>
      </c>
      <c r="H60" s="158" t="s">
        <v>389</v>
      </c>
      <c r="I60" s="165" t="s">
        <v>445</v>
      </c>
      <c r="J60" s="165"/>
      <c r="K60" s="165"/>
      <c r="L60" s="165"/>
      <c r="M60" s="165"/>
    </row>
    <row r="61" spans="1:14" s="154" customFormat="1" x14ac:dyDescent="0.3">
      <c r="A61" s="163">
        <v>6</v>
      </c>
      <c r="B61" s="156" t="s">
        <v>184</v>
      </c>
      <c r="C61" s="157" t="s">
        <v>172</v>
      </c>
      <c r="D61" s="158">
        <v>45108</v>
      </c>
      <c r="E61" s="158" t="s">
        <v>454</v>
      </c>
      <c r="F61" s="158" t="s">
        <v>458</v>
      </c>
      <c r="G61" s="158" t="s">
        <v>459</v>
      </c>
      <c r="H61" s="158" t="s">
        <v>390</v>
      </c>
      <c r="I61" s="165" t="s">
        <v>446</v>
      </c>
      <c r="J61" s="165"/>
      <c r="K61" s="165"/>
      <c r="L61" s="165"/>
      <c r="M61" s="165"/>
    </row>
    <row r="62" spans="1:14" s="154" customFormat="1" x14ac:dyDescent="0.3">
      <c r="A62" s="163">
        <v>7</v>
      </c>
      <c r="B62" s="156" t="s">
        <v>132</v>
      </c>
      <c r="C62" s="157" t="s">
        <v>131</v>
      </c>
      <c r="D62" s="158">
        <v>45017</v>
      </c>
      <c r="E62" s="158" t="s">
        <v>454</v>
      </c>
      <c r="F62" s="158" t="s">
        <v>458</v>
      </c>
      <c r="G62" s="158" t="s">
        <v>459</v>
      </c>
      <c r="H62" s="158" t="s">
        <v>389</v>
      </c>
      <c r="I62" s="165" t="s">
        <v>447</v>
      </c>
      <c r="J62" s="165"/>
      <c r="K62" s="165"/>
      <c r="L62" s="165"/>
      <c r="M62" s="165"/>
    </row>
    <row r="63" spans="1:14" s="154" customFormat="1" x14ac:dyDescent="0.3">
      <c r="A63" s="163">
        <v>8</v>
      </c>
      <c r="B63" s="156" t="s">
        <v>187</v>
      </c>
      <c r="C63" s="157" t="s">
        <v>186</v>
      </c>
      <c r="D63" s="158">
        <v>45108</v>
      </c>
      <c r="E63" s="158" t="s">
        <v>454</v>
      </c>
      <c r="F63" s="158" t="s">
        <v>458</v>
      </c>
      <c r="G63" s="158" t="s">
        <v>460</v>
      </c>
      <c r="H63" s="158" t="s">
        <v>389</v>
      </c>
      <c r="I63" s="183" t="s">
        <v>449</v>
      </c>
      <c r="J63" s="165"/>
      <c r="K63" s="165"/>
      <c r="L63" s="165"/>
      <c r="M63" s="165"/>
    </row>
    <row r="64" spans="1:14" s="154" customFormat="1" x14ac:dyDescent="0.3">
      <c r="A64" s="163">
        <v>9</v>
      </c>
      <c r="B64" s="156" t="s">
        <v>302</v>
      </c>
      <c r="C64" s="157" t="s">
        <v>301</v>
      </c>
      <c r="D64" s="158">
        <v>45372</v>
      </c>
      <c r="E64" s="158" t="s">
        <v>454</v>
      </c>
      <c r="F64" s="158" t="s">
        <v>458</v>
      </c>
      <c r="G64" s="158" t="s">
        <v>459</v>
      </c>
      <c r="H64" s="158" t="s">
        <v>383</v>
      </c>
      <c r="I64" s="165" t="s">
        <v>437</v>
      </c>
      <c r="J64" s="165"/>
      <c r="K64" s="165"/>
      <c r="L64" s="165"/>
      <c r="M64" s="165"/>
    </row>
    <row r="65" spans="1:13" s="154" customFormat="1" x14ac:dyDescent="0.3">
      <c r="A65" s="163">
        <v>10</v>
      </c>
      <c r="B65" s="156" t="s">
        <v>197</v>
      </c>
      <c r="C65" s="157" t="s">
        <v>198</v>
      </c>
      <c r="D65" s="158">
        <v>45108</v>
      </c>
      <c r="E65" s="158" t="s">
        <v>454</v>
      </c>
      <c r="F65" s="158" t="s">
        <v>458</v>
      </c>
      <c r="G65" s="158" t="s">
        <v>459</v>
      </c>
      <c r="H65" s="158" t="s">
        <v>390</v>
      </c>
      <c r="I65" s="165" t="s">
        <v>441</v>
      </c>
      <c r="J65" s="165"/>
      <c r="K65" s="165"/>
      <c r="L65" s="165"/>
      <c r="M65" s="165"/>
    </row>
    <row r="66" spans="1:13" s="154" customFormat="1" x14ac:dyDescent="0.3">
      <c r="A66" s="163">
        <v>11</v>
      </c>
      <c r="B66" s="156" t="s">
        <v>50</v>
      </c>
      <c r="C66" s="157" t="s">
        <v>51</v>
      </c>
      <c r="D66" s="158">
        <v>44958</v>
      </c>
      <c r="E66" s="158" t="s">
        <v>454</v>
      </c>
      <c r="F66" s="158" t="s">
        <v>458</v>
      </c>
      <c r="G66" s="158" t="s">
        <v>459</v>
      </c>
      <c r="H66" s="158" t="s">
        <v>390</v>
      </c>
      <c r="I66" s="165" t="s">
        <v>477</v>
      </c>
      <c r="J66" s="165"/>
      <c r="K66" s="165"/>
      <c r="L66" s="165"/>
      <c r="M66" s="165"/>
    </row>
    <row r="67" spans="1:13" s="154" customFormat="1" x14ac:dyDescent="0.3">
      <c r="A67" s="163">
        <v>12</v>
      </c>
      <c r="B67" s="156" t="s">
        <v>211</v>
      </c>
      <c r="C67" s="157" t="s">
        <v>210</v>
      </c>
      <c r="D67" s="158">
        <v>45139</v>
      </c>
      <c r="E67" s="158" t="s">
        <v>454</v>
      </c>
      <c r="F67" s="158" t="s">
        <v>458</v>
      </c>
      <c r="G67" s="158" t="s">
        <v>459</v>
      </c>
      <c r="H67" s="158" t="s">
        <v>389</v>
      </c>
      <c r="I67" s="165" t="s">
        <v>442</v>
      </c>
      <c r="J67" s="165"/>
      <c r="K67" s="165"/>
      <c r="L67" s="165"/>
      <c r="M67" s="165"/>
    </row>
    <row r="68" spans="1:13" s="154" customFormat="1" x14ac:dyDescent="0.3">
      <c r="A68" s="163">
        <v>13</v>
      </c>
      <c r="B68" s="156" t="s">
        <v>367</v>
      </c>
      <c r="C68" s="157" t="s">
        <v>366</v>
      </c>
      <c r="D68" s="158">
        <v>45474</v>
      </c>
      <c r="E68" s="158" t="s">
        <v>454</v>
      </c>
      <c r="F68" s="158" t="s">
        <v>458</v>
      </c>
      <c r="G68" s="158" t="s">
        <v>459</v>
      </c>
      <c r="H68" s="158" t="s">
        <v>383</v>
      </c>
      <c r="I68" s="165" t="s">
        <v>428</v>
      </c>
      <c r="J68" s="165"/>
      <c r="K68" s="165"/>
      <c r="L68" s="165"/>
      <c r="M68" s="165"/>
    </row>
    <row r="69" spans="1:13" s="154" customFormat="1" x14ac:dyDescent="0.3">
      <c r="A69" s="163">
        <v>14</v>
      </c>
      <c r="B69" s="156" t="s">
        <v>351</v>
      </c>
      <c r="C69" s="157" t="s">
        <v>352</v>
      </c>
      <c r="D69" s="158">
        <v>45432</v>
      </c>
      <c r="E69" s="158" t="s">
        <v>454</v>
      </c>
      <c r="F69" s="158" t="s">
        <v>458</v>
      </c>
      <c r="G69" s="158" t="s">
        <v>459</v>
      </c>
      <c r="H69" s="158" t="s">
        <v>383</v>
      </c>
      <c r="I69" s="165" t="s">
        <v>452</v>
      </c>
      <c r="J69" s="165"/>
      <c r="K69" s="165"/>
      <c r="L69" s="165"/>
      <c r="M69" s="165"/>
    </row>
    <row r="70" spans="1:13" s="154" customFormat="1" x14ac:dyDescent="0.3">
      <c r="A70" s="163">
        <v>15</v>
      </c>
      <c r="B70" s="156" t="s">
        <v>334</v>
      </c>
      <c r="C70" s="157" t="s">
        <v>333</v>
      </c>
      <c r="D70" s="158">
        <v>45383</v>
      </c>
      <c r="E70" s="158" t="s">
        <v>454</v>
      </c>
      <c r="F70" s="158" t="s">
        <v>458</v>
      </c>
      <c r="G70" s="158" t="s">
        <v>459</v>
      </c>
      <c r="H70" s="158" t="s">
        <v>383</v>
      </c>
      <c r="I70" s="165" t="s">
        <v>430</v>
      </c>
      <c r="J70" s="165"/>
      <c r="K70" s="165"/>
      <c r="L70" s="165"/>
      <c r="M70" s="165"/>
    </row>
    <row r="71" spans="1:13" s="154" customFormat="1" ht="19.5" thickBot="1" x14ac:dyDescent="0.35">
      <c r="A71" s="163">
        <v>16</v>
      </c>
      <c r="B71" s="156" t="s">
        <v>60</v>
      </c>
      <c r="C71" s="157" t="s">
        <v>227</v>
      </c>
      <c r="D71" s="158">
        <v>44927</v>
      </c>
      <c r="E71" s="158" t="s">
        <v>454</v>
      </c>
      <c r="F71" s="158" t="s">
        <v>458</v>
      </c>
      <c r="G71" s="158" t="s">
        <v>459</v>
      </c>
      <c r="H71" s="158" t="s">
        <v>389</v>
      </c>
      <c r="I71" s="165" t="s">
        <v>453</v>
      </c>
      <c r="J71" s="165"/>
      <c r="K71" s="165"/>
      <c r="L71" s="165"/>
      <c r="M71" s="165"/>
    </row>
    <row r="72" spans="1:13" ht="30" customHeight="1" thickBot="1" x14ac:dyDescent="0.35">
      <c r="A72" s="273" t="s">
        <v>481</v>
      </c>
      <c r="B72" s="274"/>
      <c r="C72" s="274"/>
      <c r="D72" s="274"/>
      <c r="E72" s="274"/>
      <c r="F72" s="274"/>
      <c r="G72" s="274"/>
      <c r="H72" s="274"/>
      <c r="I72" s="274"/>
      <c r="J72" s="197"/>
      <c r="K72" s="197"/>
      <c r="L72" s="197"/>
      <c r="M72" s="197"/>
    </row>
    <row r="73" spans="1:13" s="154" customFormat="1" ht="30" customHeight="1" thickBot="1" x14ac:dyDescent="0.35">
      <c r="A73" s="176" t="s">
        <v>482</v>
      </c>
      <c r="B73" s="177" t="s">
        <v>17</v>
      </c>
      <c r="C73" s="271" t="s">
        <v>468</v>
      </c>
      <c r="D73" s="272"/>
      <c r="E73" s="272"/>
      <c r="F73" s="272"/>
      <c r="G73" s="272"/>
      <c r="H73" s="272"/>
      <c r="I73" s="279"/>
      <c r="J73" s="180"/>
      <c r="K73" s="180"/>
      <c r="L73" s="180"/>
      <c r="M73" s="180"/>
    </row>
    <row r="74" spans="1:13" s="154" customFormat="1" x14ac:dyDescent="0.3">
      <c r="A74" s="169">
        <v>1</v>
      </c>
      <c r="B74" s="170" t="s">
        <v>189</v>
      </c>
      <c r="C74" s="171" t="s">
        <v>188</v>
      </c>
      <c r="D74" s="172">
        <v>45108</v>
      </c>
      <c r="E74" s="172" t="s">
        <v>455</v>
      </c>
      <c r="F74" s="172" t="s">
        <v>458</v>
      </c>
      <c r="G74" s="172" t="s">
        <v>459</v>
      </c>
      <c r="H74" s="172" t="s">
        <v>389</v>
      </c>
      <c r="I74" s="173" t="s">
        <v>422</v>
      </c>
      <c r="J74" s="173"/>
      <c r="K74" s="173"/>
      <c r="L74" s="173"/>
      <c r="M74" s="173"/>
    </row>
    <row r="75" spans="1:13" s="154" customFormat="1" x14ac:dyDescent="0.3">
      <c r="A75" s="163">
        <v>2</v>
      </c>
      <c r="B75" s="156" t="s">
        <v>254</v>
      </c>
      <c r="C75" s="157" t="s">
        <v>255</v>
      </c>
      <c r="D75" s="158">
        <v>45170</v>
      </c>
      <c r="E75" s="158" t="s">
        <v>455</v>
      </c>
      <c r="F75" s="158" t="s">
        <v>458</v>
      </c>
      <c r="G75" s="158" t="s">
        <v>459</v>
      </c>
      <c r="H75" s="158" t="s">
        <v>383</v>
      </c>
      <c r="I75" s="165" t="s">
        <v>447</v>
      </c>
      <c r="J75" s="165"/>
      <c r="K75" s="165"/>
      <c r="L75" s="165"/>
      <c r="M75" s="165"/>
    </row>
    <row r="76" spans="1:13" s="154" customFormat="1" x14ac:dyDescent="0.3">
      <c r="A76" s="169">
        <v>3</v>
      </c>
      <c r="B76" s="156" t="s">
        <v>384</v>
      </c>
      <c r="C76" s="157" t="s">
        <v>373</v>
      </c>
      <c r="D76" s="158">
        <v>45488</v>
      </c>
      <c r="E76" s="158" t="s">
        <v>455</v>
      </c>
      <c r="F76" s="158" t="s">
        <v>458</v>
      </c>
      <c r="G76" s="158" t="s">
        <v>459</v>
      </c>
      <c r="H76" s="158" t="s">
        <v>383</v>
      </c>
      <c r="I76" s="165" t="s">
        <v>423</v>
      </c>
      <c r="J76" s="165"/>
      <c r="K76" s="165"/>
      <c r="L76" s="165"/>
      <c r="M76" s="165"/>
    </row>
    <row r="77" spans="1:13" s="154" customFormat="1" x14ac:dyDescent="0.3">
      <c r="A77" s="163">
        <v>4</v>
      </c>
      <c r="B77" s="156" t="s">
        <v>340</v>
      </c>
      <c r="C77" s="157" t="s">
        <v>339</v>
      </c>
      <c r="D77" s="158">
        <v>45432</v>
      </c>
      <c r="E77" s="158" t="s">
        <v>455</v>
      </c>
      <c r="F77" s="158" t="s">
        <v>458</v>
      </c>
      <c r="G77" s="158" t="s">
        <v>459</v>
      </c>
      <c r="H77" s="158" t="s">
        <v>383</v>
      </c>
      <c r="I77" s="165" t="s">
        <v>424</v>
      </c>
      <c r="J77" s="165"/>
      <c r="K77" s="165"/>
      <c r="L77" s="165"/>
      <c r="M77" s="165"/>
    </row>
    <row r="78" spans="1:13" s="154" customFormat="1" x14ac:dyDescent="0.3">
      <c r="A78" s="169">
        <v>5</v>
      </c>
      <c r="B78" s="156" t="s">
        <v>142</v>
      </c>
      <c r="C78" s="157" t="s">
        <v>141</v>
      </c>
      <c r="D78" s="158">
        <v>45047</v>
      </c>
      <c r="E78" s="158" t="s">
        <v>455</v>
      </c>
      <c r="F78" s="158" t="s">
        <v>458</v>
      </c>
      <c r="G78" s="158" t="s">
        <v>459</v>
      </c>
      <c r="H78" s="158" t="s">
        <v>389</v>
      </c>
      <c r="I78" s="165" t="s">
        <v>425</v>
      </c>
      <c r="J78" s="165"/>
      <c r="K78" s="165"/>
      <c r="L78" s="165"/>
      <c r="M78" s="165"/>
    </row>
    <row r="79" spans="1:13" s="154" customFormat="1" x14ac:dyDescent="0.3">
      <c r="A79" s="163">
        <v>6</v>
      </c>
      <c r="B79" s="156" t="s">
        <v>368</v>
      </c>
      <c r="C79" s="157" t="s">
        <v>361</v>
      </c>
      <c r="D79" s="158">
        <v>45474</v>
      </c>
      <c r="E79" s="158" t="s">
        <v>455</v>
      </c>
      <c r="F79" s="158" t="s">
        <v>458</v>
      </c>
      <c r="G79" s="158" t="s">
        <v>459</v>
      </c>
      <c r="H79" s="158" t="s">
        <v>383</v>
      </c>
      <c r="I79" s="165" t="s">
        <v>425</v>
      </c>
      <c r="J79" s="165"/>
      <c r="K79" s="165"/>
      <c r="L79" s="165"/>
      <c r="M79" s="165"/>
    </row>
    <row r="80" spans="1:13" s="154" customFormat="1" x14ac:dyDescent="0.3">
      <c r="A80" s="169">
        <v>7</v>
      </c>
      <c r="B80" s="156" t="s">
        <v>128</v>
      </c>
      <c r="C80" s="157" t="s">
        <v>130</v>
      </c>
      <c r="D80" s="158">
        <v>44927</v>
      </c>
      <c r="E80" s="158" t="s">
        <v>455</v>
      </c>
      <c r="F80" s="158" t="s">
        <v>458</v>
      </c>
      <c r="G80" s="158" t="s">
        <v>459</v>
      </c>
      <c r="H80" s="158" t="s">
        <v>389</v>
      </c>
      <c r="I80" s="165" t="s">
        <v>427</v>
      </c>
      <c r="J80" s="165"/>
      <c r="K80" s="165"/>
      <c r="L80" s="165"/>
      <c r="M80" s="165"/>
    </row>
    <row r="81" spans="1:13" s="154" customFormat="1" x14ac:dyDescent="0.3">
      <c r="A81" s="163">
        <v>8</v>
      </c>
      <c r="B81" s="156" t="s">
        <v>145</v>
      </c>
      <c r="C81" s="157" t="s">
        <v>143</v>
      </c>
      <c r="D81" s="158">
        <v>45047</v>
      </c>
      <c r="E81" s="158" t="s">
        <v>455</v>
      </c>
      <c r="F81" s="158" t="s">
        <v>458</v>
      </c>
      <c r="G81" s="158" t="s">
        <v>459</v>
      </c>
      <c r="H81" s="158" t="s">
        <v>389</v>
      </c>
      <c r="I81" s="165" t="s">
        <v>426</v>
      </c>
      <c r="J81" s="165"/>
      <c r="K81" s="165"/>
      <c r="L81" s="165"/>
      <c r="M81" s="165"/>
    </row>
    <row r="82" spans="1:13" s="154" customFormat="1" x14ac:dyDescent="0.3">
      <c r="A82" s="169">
        <v>9</v>
      </c>
      <c r="B82" s="156" t="s">
        <v>154</v>
      </c>
      <c r="C82" s="157" t="s">
        <v>155</v>
      </c>
      <c r="D82" s="158">
        <v>45078</v>
      </c>
      <c r="E82" s="158" t="s">
        <v>455</v>
      </c>
      <c r="F82" s="158" t="s">
        <v>458</v>
      </c>
      <c r="G82" s="158" t="s">
        <v>459</v>
      </c>
      <c r="H82" s="158" t="s">
        <v>389</v>
      </c>
      <c r="I82" s="164" t="s">
        <v>440</v>
      </c>
      <c r="J82" s="164"/>
      <c r="K82" s="164"/>
      <c r="L82" s="164"/>
      <c r="M82" s="164"/>
    </row>
    <row r="83" spans="1:13" s="154" customFormat="1" x14ac:dyDescent="0.3">
      <c r="A83" s="163">
        <v>10</v>
      </c>
      <c r="B83" s="156" t="s">
        <v>163</v>
      </c>
      <c r="C83" s="157" t="s">
        <v>162</v>
      </c>
      <c r="D83" s="158">
        <v>45078</v>
      </c>
      <c r="E83" s="158" t="s">
        <v>455</v>
      </c>
      <c r="F83" s="158" t="s">
        <v>458</v>
      </c>
      <c r="G83" s="158" t="s">
        <v>459</v>
      </c>
      <c r="H83" s="158" t="s">
        <v>389</v>
      </c>
      <c r="I83" s="165" t="s">
        <v>428</v>
      </c>
      <c r="J83" s="165"/>
      <c r="K83" s="165"/>
      <c r="L83" s="165"/>
      <c r="M83" s="165"/>
    </row>
    <row r="84" spans="1:13" s="154" customFormat="1" x14ac:dyDescent="0.3">
      <c r="A84" s="169">
        <v>11</v>
      </c>
      <c r="B84" s="156" t="s">
        <v>148</v>
      </c>
      <c r="C84" s="157" t="s">
        <v>147</v>
      </c>
      <c r="D84" s="158">
        <v>45078</v>
      </c>
      <c r="E84" s="158" t="s">
        <v>455</v>
      </c>
      <c r="F84" s="158" t="s">
        <v>458</v>
      </c>
      <c r="G84" s="158" t="s">
        <v>459</v>
      </c>
      <c r="H84" s="158" t="s">
        <v>389</v>
      </c>
      <c r="I84" s="165" t="s">
        <v>479</v>
      </c>
      <c r="J84" s="165"/>
      <c r="K84" s="165"/>
      <c r="L84" s="165"/>
      <c r="M84" s="165"/>
    </row>
    <row r="85" spans="1:13" s="154" customFormat="1" x14ac:dyDescent="0.3">
      <c r="A85" s="163">
        <v>12</v>
      </c>
      <c r="B85" s="156" t="s">
        <v>358</v>
      </c>
      <c r="C85" s="157" t="s">
        <v>357</v>
      </c>
      <c r="D85" s="158">
        <v>45444</v>
      </c>
      <c r="E85" s="158" t="s">
        <v>455</v>
      </c>
      <c r="F85" s="158" t="s">
        <v>458</v>
      </c>
      <c r="G85" s="158" t="s">
        <v>459</v>
      </c>
      <c r="H85" s="158" t="s">
        <v>383</v>
      </c>
      <c r="I85" s="165" t="s">
        <v>430</v>
      </c>
      <c r="J85" s="165"/>
      <c r="K85" s="165"/>
      <c r="L85" s="165"/>
      <c r="M85" s="165"/>
    </row>
    <row r="86" spans="1:13" s="154" customFormat="1" x14ac:dyDescent="0.3">
      <c r="A86" s="169">
        <v>13</v>
      </c>
      <c r="B86" s="156" t="s">
        <v>191</v>
      </c>
      <c r="C86" s="157" t="s">
        <v>174</v>
      </c>
      <c r="D86" s="158">
        <v>45108</v>
      </c>
      <c r="E86" s="158" t="s">
        <v>455</v>
      </c>
      <c r="F86" s="158" t="s">
        <v>458</v>
      </c>
      <c r="G86" s="158" t="s">
        <v>459</v>
      </c>
      <c r="H86" s="158" t="s">
        <v>390</v>
      </c>
      <c r="I86" s="165" t="s">
        <v>431</v>
      </c>
      <c r="J86" s="165"/>
      <c r="K86" s="165"/>
      <c r="L86" s="165"/>
      <c r="M86" s="165"/>
    </row>
    <row r="87" spans="1:13" s="154" customFormat="1" x14ac:dyDescent="0.3">
      <c r="A87" s="163">
        <v>14</v>
      </c>
      <c r="B87" s="156" t="s">
        <v>309</v>
      </c>
      <c r="C87" s="157" t="s">
        <v>310</v>
      </c>
      <c r="D87" s="158">
        <v>45356</v>
      </c>
      <c r="E87" s="158" t="s">
        <v>455</v>
      </c>
      <c r="F87" s="158" t="s">
        <v>458</v>
      </c>
      <c r="G87" s="158" t="s">
        <v>459</v>
      </c>
      <c r="H87" s="158" t="s">
        <v>383</v>
      </c>
      <c r="I87" s="165" t="s">
        <v>432</v>
      </c>
      <c r="J87" s="165"/>
      <c r="K87" s="165"/>
      <c r="L87" s="165"/>
      <c r="M87" s="165"/>
    </row>
    <row r="88" spans="1:13" s="154" customFormat="1" x14ac:dyDescent="0.3">
      <c r="A88" s="169">
        <v>15</v>
      </c>
      <c r="B88" s="156" t="s">
        <v>349</v>
      </c>
      <c r="C88" s="157" t="s">
        <v>350</v>
      </c>
      <c r="D88" s="158">
        <v>45432</v>
      </c>
      <c r="E88" s="158" t="s">
        <v>455</v>
      </c>
      <c r="F88" s="158" t="s">
        <v>458</v>
      </c>
      <c r="G88" s="158" t="s">
        <v>459</v>
      </c>
      <c r="H88" s="158" t="s">
        <v>383</v>
      </c>
      <c r="I88" s="165" t="s">
        <v>473</v>
      </c>
      <c r="J88" s="165"/>
      <c r="K88" s="165"/>
      <c r="L88" s="165"/>
      <c r="M88" s="165"/>
    </row>
    <row r="89" spans="1:13" s="154" customFormat="1" x14ac:dyDescent="0.3">
      <c r="A89" s="163">
        <v>16</v>
      </c>
      <c r="B89" s="156" t="s">
        <v>360</v>
      </c>
      <c r="C89" s="157" t="s">
        <v>359</v>
      </c>
      <c r="D89" s="158">
        <v>45448</v>
      </c>
      <c r="E89" s="158" t="s">
        <v>455</v>
      </c>
      <c r="F89" s="158" t="s">
        <v>458</v>
      </c>
      <c r="G89" s="158" t="s">
        <v>459</v>
      </c>
      <c r="H89" s="158" t="s">
        <v>383</v>
      </c>
      <c r="I89" s="165" t="s">
        <v>433</v>
      </c>
      <c r="J89" s="165"/>
      <c r="K89" s="165"/>
      <c r="L89" s="165"/>
      <c r="M89" s="165"/>
    </row>
    <row r="90" spans="1:13" s="154" customFormat="1" x14ac:dyDescent="0.3">
      <c r="A90" s="169">
        <v>17</v>
      </c>
      <c r="B90" s="156" t="s">
        <v>183</v>
      </c>
      <c r="C90" s="157" t="s">
        <v>178</v>
      </c>
      <c r="D90" s="158">
        <v>45108</v>
      </c>
      <c r="E90" s="158" t="s">
        <v>455</v>
      </c>
      <c r="F90" s="158" t="s">
        <v>458</v>
      </c>
      <c r="G90" s="158" t="s">
        <v>459</v>
      </c>
      <c r="H90" s="158" t="s">
        <v>389</v>
      </c>
      <c r="I90" s="165" t="s">
        <v>478</v>
      </c>
      <c r="J90" s="165"/>
      <c r="K90" s="165"/>
      <c r="L90" s="165"/>
      <c r="M90" s="165"/>
    </row>
    <row r="91" spans="1:13" s="154" customFormat="1" x14ac:dyDescent="0.3">
      <c r="A91" s="163">
        <v>18</v>
      </c>
      <c r="B91" s="156" t="s">
        <v>292</v>
      </c>
      <c r="C91" s="157" t="s">
        <v>293</v>
      </c>
      <c r="D91" s="158">
        <v>45261</v>
      </c>
      <c r="E91" s="158" t="s">
        <v>455</v>
      </c>
      <c r="F91" s="158" t="s">
        <v>458</v>
      </c>
      <c r="G91" s="158" t="s">
        <v>459</v>
      </c>
      <c r="H91" s="158" t="s">
        <v>383</v>
      </c>
      <c r="I91" s="165" t="s">
        <v>434</v>
      </c>
      <c r="J91" s="165"/>
      <c r="K91" s="165"/>
      <c r="L91" s="165"/>
      <c r="M91" s="165"/>
    </row>
    <row r="92" spans="1:13" s="154" customFormat="1" x14ac:dyDescent="0.3">
      <c r="A92" s="169">
        <v>19</v>
      </c>
      <c r="B92" s="156" t="s">
        <v>311</v>
      </c>
      <c r="C92" s="157" t="s">
        <v>312</v>
      </c>
      <c r="D92" s="158">
        <v>45364</v>
      </c>
      <c r="E92" s="158" t="s">
        <v>455</v>
      </c>
      <c r="F92" s="158" t="s">
        <v>458</v>
      </c>
      <c r="G92" s="158" t="s">
        <v>459</v>
      </c>
      <c r="H92" s="158" t="s">
        <v>383</v>
      </c>
      <c r="I92" s="165" t="s">
        <v>435</v>
      </c>
      <c r="J92" s="165"/>
      <c r="K92" s="165"/>
      <c r="L92" s="165"/>
      <c r="M92" s="165"/>
    </row>
    <row r="93" spans="1:13" s="154" customFormat="1" x14ac:dyDescent="0.3">
      <c r="A93" s="163">
        <v>20</v>
      </c>
      <c r="B93" s="156" t="s">
        <v>297</v>
      </c>
      <c r="C93" s="157" t="s">
        <v>298</v>
      </c>
      <c r="D93" s="158">
        <v>45337</v>
      </c>
      <c r="E93" s="158" t="s">
        <v>455</v>
      </c>
      <c r="F93" s="158" t="s">
        <v>458</v>
      </c>
      <c r="G93" s="158" t="s">
        <v>459</v>
      </c>
      <c r="H93" s="158" t="s">
        <v>383</v>
      </c>
      <c r="I93" s="165" t="s">
        <v>436</v>
      </c>
      <c r="J93" s="165"/>
      <c r="K93" s="165"/>
      <c r="L93" s="165"/>
      <c r="M93" s="165"/>
    </row>
    <row r="94" spans="1:13" s="154" customFormat="1" x14ac:dyDescent="0.3">
      <c r="A94" s="169">
        <v>21</v>
      </c>
      <c r="B94" s="156" t="s">
        <v>353</v>
      </c>
      <c r="C94" s="157" t="s">
        <v>354</v>
      </c>
      <c r="D94" s="158">
        <v>45432</v>
      </c>
      <c r="E94" s="158" t="s">
        <v>455</v>
      </c>
      <c r="F94" s="158" t="s">
        <v>458</v>
      </c>
      <c r="G94" s="158" t="s">
        <v>459</v>
      </c>
      <c r="H94" s="158" t="s">
        <v>383</v>
      </c>
      <c r="I94" s="165" t="s">
        <v>437</v>
      </c>
      <c r="J94" s="165"/>
      <c r="K94" s="165"/>
      <c r="L94" s="165"/>
      <c r="M94" s="165"/>
    </row>
    <row r="95" spans="1:13" s="154" customFormat="1" ht="19.5" thickBot="1" x14ac:dyDescent="0.35">
      <c r="A95" s="163">
        <v>22</v>
      </c>
      <c r="B95" s="160" t="s">
        <v>124</v>
      </c>
      <c r="C95" s="161" t="s">
        <v>125</v>
      </c>
      <c r="D95" s="162">
        <v>44958</v>
      </c>
      <c r="E95" s="162" t="s">
        <v>455</v>
      </c>
      <c r="F95" s="162" t="s">
        <v>458</v>
      </c>
      <c r="G95" s="162" t="s">
        <v>459</v>
      </c>
      <c r="H95" s="162" t="s">
        <v>390</v>
      </c>
      <c r="I95" s="184" t="s">
        <v>438</v>
      </c>
      <c r="J95" s="196"/>
      <c r="K95" s="196"/>
      <c r="L95" s="196"/>
      <c r="M95" s="196"/>
    </row>
    <row r="96" spans="1:13" ht="30" customHeight="1" thickBot="1" x14ac:dyDescent="0.35">
      <c r="A96" s="273" t="s">
        <v>474</v>
      </c>
      <c r="B96" s="274"/>
      <c r="C96" s="274"/>
      <c r="D96" s="274"/>
      <c r="E96" s="274"/>
      <c r="F96" s="274"/>
      <c r="G96" s="274"/>
      <c r="H96" s="274"/>
      <c r="I96" s="275"/>
      <c r="J96" s="181"/>
      <c r="K96" s="181"/>
      <c r="L96" s="181"/>
      <c r="M96" s="181"/>
    </row>
  </sheetData>
  <mergeCells count="9">
    <mergeCell ref="A1:C1"/>
    <mergeCell ref="C2:I2"/>
    <mergeCell ref="C6:I6"/>
    <mergeCell ref="A5:I5"/>
    <mergeCell ref="A96:I96"/>
    <mergeCell ref="A54:I54"/>
    <mergeCell ref="C55:I55"/>
    <mergeCell ref="A72:I72"/>
    <mergeCell ref="C73:I73"/>
  </mergeCells>
  <pageMargins left="0.51181102362204722" right="0.51181102362204722" top="0.78740157480314965" bottom="0.78740157480314965" header="0.31496062992125984" footer="0.31496062992125984"/>
  <pageSetup paperSize="9" scale="44" orientation="landscape" r:id="rId1"/>
  <rowBreaks count="1" manualBreakCount="1">
    <brk id="54" max="11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C9E9EA-05AC-4A10-981E-E00AD618AB61}">
  <dimension ref="A1:F52"/>
  <sheetViews>
    <sheetView view="pageBreakPreview" zoomScale="60" zoomScaleNormal="100" workbookViewId="0">
      <selection activeCell="B4" sqref="B4"/>
    </sheetView>
  </sheetViews>
  <sheetFormatPr defaultRowHeight="18.75" x14ac:dyDescent="0.3"/>
  <cols>
    <col min="1" max="1" width="6.7109375" style="152" bestFit="1" customWidth="1"/>
    <col min="2" max="2" width="97.28515625" style="137" customWidth="1"/>
    <col min="3" max="3" width="67.7109375" style="152" customWidth="1"/>
    <col min="4" max="4" width="20.42578125" style="152" customWidth="1"/>
    <col min="5" max="5" width="110" style="152" customWidth="1"/>
    <col min="6" max="6" width="27.140625" style="152" customWidth="1"/>
    <col min="7" max="16384" width="9.140625" style="137"/>
  </cols>
  <sheetData>
    <row r="1" spans="1:6" ht="27.75" customHeight="1" thickBot="1" x14ac:dyDescent="0.35">
      <c r="A1" s="281" t="s">
        <v>489</v>
      </c>
      <c r="B1" s="282"/>
      <c r="C1" s="282"/>
      <c r="D1" s="282"/>
      <c r="E1" s="282"/>
      <c r="F1" s="282"/>
    </row>
    <row r="2" spans="1:6" s="225" customFormat="1" ht="36" customHeight="1" thickBot="1" x14ac:dyDescent="0.35">
      <c r="A2" s="223" t="s">
        <v>482</v>
      </c>
      <c r="B2" s="223" t="s">
        <v>487</v>
      </c>
      <c r="C2" s="223" t="s">
        <v>396</v>
      </c>
      <c r="D2" s="223" t="s">
        <v>484</v>
      </c>
      <c r="E2" s="224" t="s">
        <v>486</v>
      </c>
      <c r="F2" s="224" t="s">
        <v>490</v>
      </c>
    </row>
    <row r="3" spans="1:6" s="204" customFormat="1" ht="32.25" x14ac:dyDescent="0.5">
      <c r="A3" s="200">
        <v>1</v>
      </c>
      <c r="B3" s="226" t="s">
        <v>65</v>
      </c>
      <c r="C3" s="201" t="s">
        <v>397</v>
      </c>
      <c r="D3" s="202" t="s">
        <v>480</v>
      </c>
      <c r="E3" s="203"/>
      <c r="F3" s="203" t="s">
        <v>492</v>
      </c>
    </row>
    <row r="4" spans="1:6" s="204" customFormat="1" ht="64.5" x14ac:dyDescent="0.5">
      <c r="A4" s="205">
        <v>2</v>
      </c>
      <c r="B4" s="226" t="s">
        <v>65</v>
      </c>
      <c r="C4" s="209" t="s">
        <v>398</v>
      </c>
      <c r="D4" s="208" t="s">
        <v>480</v>
      </c>
      <c r="E4" s="203"/>
      <c r="F4" s="203" t="s">
        <v>491</v>
      </c>
    </row>
    <row r="5" spans="1:6" s="204" customFormat="1" ht="32.25" x14ac:dyDescent="0.5">
      <c r="A5" s="200">
        <v>3</v>
      </c>
      <c r="B5" s="206" t="s">
        <v>69</v>
      </c>
      <c r="C5" s="207" t="s">
        <v>399</v>
      </c>
      <c r="D5" s="208" t="s">
        <v>480</v>
      </c>
      <c r="E5" s="203"/>
      <c r="F5" s="203" t="s">
        <v>492</v>
      </c>
    </row>
    <row r="6" spans="1:6" s="204" customFormat="1" ht="64.5" x14ac:dyDescent="0.5">
      <c r="A6" s="205">
        <v>4</v>
      </c>
      <c r="B6" s="206" t="s">
        <v>258</v>
      </c>
      <c r="C6" s="209" t="s">
        <v>398</v>
      </c>
      <c r="D6" s="208" t="s">
        <v>480</v>
      </c>
      <c r="E6" s="203"/>
      <c r="F6" s="203" t="s">
        <v>492</v>
      </c>
    </row>
    <row r="7" spans="1:6" s="204" customFormat="1" ht="32.25" x14ac:dyDescent="0.5">
      <c r="A7" s="200">
        <v>5</v>
      </c>
      <c r="B7" s="206" t="s">
        <v>337</v>
      </c>
      <c r="C7" s="207" t="s">
        <v>400</v>
      </c>
      <c r="D7" s="208" t="s">
        <v>480</v>
      </c>
      <c r="E7" s="203"/>
      <c r="F7" s="203" t="s">
        <v>492</v>
      </c>
    </row>
    <row r="8" spans="1:6" s="204" customFormat="1" ht="64.5" x14ac:dyDescent="0.5">
      <c r="A8" s="205">
        <v>6</v>
      </c>
      <c r="B8" s="206" t="s">
        <v>356</v>
      </c>
      <c r="C8" s="209" t="s">
        <v>401</v>
      </c>
      <c r="D8" s="208" t="s">
        <v>480</v>
      </c>
      <c r="E8" s="203"/>
      <c r="F8" s="203" t="s">
        <v>491</v>
      </c>
    </row>
    <row r="9" spans="1:6" s="204" customFormat="1" ht="32.25" x14ac:dyDescent="0.5">
      <c r="A9" s="200">
        <v>7</v>
      </c>
      <c r="B9" s="206" t="s">
        <v>256</v>
      </c>
      <c r="C9" s="207" t="s">
        <v>402</v>
      </c>
      <c r="D9" s="208" t="s">
        <v>480</v>
      </c>
      <c r="E9" s="203"/>
      <c r="F9" s="203" t="s">
        <v>491</v>
      </c>
    </row>
    <row r="10" spans="1:6" s="204" customFormat="1" ht="64.5" x14ac:dyDescent="0.5">
      <c r="A10" s="205">
        <v>8</v>
      </c>
      <c r="B10" s="206" t="s">
        <v>370</v>
      </c>
      <c r="C10" s="209" t="s">
        <v>403</v>
      </c>
      <c r="D10" s="210" t="s">
        <v>480</v>
      </c>
      <c r="E10" s="211"/>
      <c r="F10" s="211" t="s">
        <v>492</v>
      </c>
    </row>
    <row r="11" spans="1:6" s="204" customFormat="1" ht="32.25" x14ac:dyDescent="0.5">
      <c r="A11" s="200">
        <v>9</v>
      </c>
      <c r="B11" s="206" t="s">
        <v>175</v>
      </c>
      <c r="C11" s="207" t="s">
        <v>405</v>
      </c>
      <c r="D11" s="210" t="s">
        <v>480</v>
      </c>
      <c r="E11" s="211"/>
      <c r="F11" s="211" t="s">
        <v>492</v>
      </c>
    </row>
    <row r="12" spans="1:6" s="204" customFormat="1" ht="64.5" x14ac:dyDescent="0.5">
      <c r="A12" s="205">
        <v>10</v>
      </c>
      <c r="B12" s="206" t="s">
        <v>314</v>
      </c>
      <c r="C12" s="209" t="s">
        <v>400</v>
      </c>
      <c r="D12" s="210" t="s">
        <v>480</v>
      </c>
      <c r="E12" s="211"/>
      <c r="F12" s="211" t="s">
        <v>492</v>
      </c>
    </row>
    <row r="13" spans="1:6" s="204" customFormat="1" ht="32.25" x14ac:dyDescent="0.5">
      <c r="A13" s="200">
        <v>11</v>
      </c>
      <c r="B13" s="206" t="s">
        <v>173</v>
      </c>
      <c r="C13" s="207" t="s">
        <v>401</v>
      </c>
      <c r="D13" s="208" t="s">
        <v>480</v>
      </c>
      <c r="E13" s="203"/>
      <c r="F13" s="203" t="s">
        <v>491</v>
      </c>
    </row>
    <row r="14" spans="1:6" s="204" customFormat="1" ht="64.5" x14ac:dyDescent="0.5">
      <c r="A14" s="205">
        <v>12</v>
      </c>
      <c r="B14" s="206" t="s">
        <v>316</v>
      </c>
      <c r="C14" s="209" t="s">
        <v>404</v>
      </c>
      <c r="D14" s="210" t="s">
        <v>480</v>
      </c>
      <c r="E14" s="211"/>
      <c r="F14" s="211" t="s">
        <v>491</v>
      </c>
    </row>
    <row r="15" spans="1:6" s="204" customFormat="1" ht="32.25" x14ac:dyDescent="0.5">
      <c r="A15" s="200">
        <v>13</v>
      </c>
      <c r="B15" s="206" t="s">
        <v>318</v>
      </c>
      <c r="C15" s="207" t="s">
        <v>404</v>
      </c>
      <c r="D15" s="210" t="s">
        <v>480</v>
      </c>
      <c r="E15" s="211"/>
      <c r="F15" s="211" t="s">
        <v>492</v>
      </c>
    </row>
    <row r="16" spans="1:6" s="204" customFormat="1" ht="64.5" x14ac:dyDescent="0.5">
      <c r="A16" s="205">
        <v>14</v>
      </c>
      <c r="B16" s="206" t="s">
        <v>320</v>
      </c>
      <c r="C16" s="209" t="s">
        <v>406</v>
      </c>
      <c r="D16" s="210" t="s">
        <v>480</v>
      </c>
      <c r="E16" s="211"/>
      <c r="F16" s="211" t="s">
        <v>492</v>
      </c>
    </row>
    <row r="17" spans="1:6" s="204" customFormat="1" ht="32.25" x14ac:dyDescent="0.5">
      <c r="A17" s="200">
        <v>15</v>
      </c>
      <c r="B17" s="206" t="s">
        <v>160</v>
      </c>
      <c r="C17" s="207" t="s">
        <v>407</v>
      </c>
      <c r="D17" s="210" t="s">
        <v>480</v>
      </c>
      <c r="E17" s="211"/>
      <c r="F17" s="211" t="s">
        <v>491</v>
      </c>
    </row>
    <row r="18" spans="1:6" s="204" customFormat="1" ht="32.25" x14ac:dyDescent="0.5">
      <c r="A18" s="205">
        <v>16</v>
      </c>
      <c r="B18" s="206" t="s">
        <v>322</v>
      </c>
      <c r="C18" s="209" t="s">
        <v>408</v>
      </c>
      <c r="D18" s="210" t="s">
        <v>480</v>
      </c>
      <c r="E18" s="211"/>
      <c r="F18" s="211" t="s">
        <v>491</v>
      </c>
    </row>
    <row r="19" spans="1:6" s="204" customFormat="1" ht="32.25" x14ac:dyDescent="0.5">
      <c r="A19" s="200">
        <v>17</v>
      </c>
      <c r="B19" s="206" t="s">
        <v>185</v>
      </c>
      <c r="C19" s="209" t="s">
        <v>409</v>
      </c>
      <c r="D19" s="210" t="s">
        <v>480</v>
      </c>
      <c r="E19" s="211"/>
      <c r="F19" s="211" t="s">
        <v>491</v>
      </c>
    </row>
    <row r="20" spans="1:6" s="204" customFormat="1" ht="96.75" x14ac:dyDescent="0.5">
      <c r="A20" s="205">
        <v>18</v>
      </c>
      <c r="B20" s="206" t="s">
        <v>324</v>
      </c>
      <c r="C20" s="209" t="s">
        <v>410</v>
      </c>
      <c r="D20" s="210" t="s">
        <v>480</v>
      </c>
      <c r="E20" s="211"/>
      <c r="F20" s="211" t="s">
        <v>491</v>
      </c>
    </row>
    <row r="21" spans="1:6" s="204" customFormat="1" ht="32.25" x14ac:dyDescent="0.5">
      <c r="A21" s="200">
        <v>19</v>
      </c>
      <c r="B21" s="206" t="s">
        <v>137</v>
      </c>
      <c r="C21" s="209" t="s">
        <v>439</v>
      </c>
      <c r="D21" s="210" t="s">
        <v>480</v>
      </c>
      <c r="E21" s="211"/>
      <c r="F21" s="211" t="s">
        <v>492</v>
      </c>
    </row>
    <row r="22" spans="1:6" s="204" customFormat="1" ht="64.5" x14ac:dyDescent="0.5">
      <c r="A22" s="205">
        <v>20</v>
      </c>
      <c r="B22" s="206" t="s">
        <v>326</v>
      </c>
      <c r="C22" s="209" t="s">
        <v>402</v>
      </c>
      <c r="D22" s="210" t="s">
        <v>480</v>
      </c>
      <c r="E22" s="211"/>
      <c r="F22" s="211" t="s">
        <v>492</v>
      </c>
    </row>
    <row r="23" spans="1:6" s="204" customFormat="1" ht="32.25" x14ac:dyDescent="0.5">
      <c r="A23" s="200">
        <v>21</v>
      </c>
      <c r="B23" s="206" t="s">
        <v>328</v>
      </c>
      <c r="C23" s="207" t="s">
        <v>400</v>
      </c>
      <c r="D23" s="212"/>
      <c r="E23" s="211"/>
      <c r="F23" s="211" t="s">
        <v>492</v>
      </c>
    </row>
    <row r="24" spans="1:6" s="204" customFormat="1" ht="32.25" x14ac:dyDescent="0.5">
      <c r="A24" s="205">
        <v>22</v>
      </c>
      <c r="B24" s="206" t="s">
        <v>177</v>
      </c>
      <c r="C24" s="209" t="s">
        <v>411</v>
      </c>
      <c r="D24" s="208" t="s">
        <v>480</v>
      </c>
      <c r="E24" s="203"/>
      <c r="F24" s="203" t="s">
        <v>491</v>
      </c>
    </row>
    <row r="25" spans="1:6" s="204" customFormat="1" ht="64.5" x14ac:dyDescent="0.5">
      <c r="A25" s="200">
        <v>23</v>
      </c>
      <c r="B25" s="206" t="s">
        <v>303</v>
      </c>
      <c r="C25" s="209" t="s">
        <v>412</v>
      </c>
      <c r="D25" s="210" t="s">
        <v>480</v>
      </c>
      <c r="E25" s="211"/>
      <c r="F25" s="203" t="s">
        <v>491</v>
      </c>
    </row>
    <row r="26" spans="1:6" s="204" customFormat="1" ht="32.25" x14ac:dyDescent="0.5">
      <c r="A26" s="205">
        <v>24</v>
      </c>
      <c r="B26" s="206" t="s">
        <v>144</v>
      </c>
      <c r="C26" s="207" t="s">
        <v>413</v>
      </c>
      <c r="D26" s="210" t="s">
        <v>480</v>
      </c>
      <c r="E26" s="211"/>
      <c r="F26" s="211" t="s">
        <v>491</v>
      </c>
    </row>
    <row r="27" spans="1:6" s="204" customFormat="1" ht="64.5" x14ac:dyDescent="0.5">
      <c r="A27" s="200">
        <v>25</v>
      </c>
      <c r="B27" s="206" t="s">
        <v>306</v>
      </c>
      <c r="C27" s="209" t="s">
        <v>400</v>
      </c>
      <c r="D27" s="210" t="s">
        <v>480</v>
      </c>
      <c r="E27" s="211"/>
      <c r="F27" s="211" t="s">
        <v>491</v>
      </c>
    </row>
    <row r="28" spans="1:6" s="204" customFormat="1" ht="32.25" x14ac:dyDescent="0.5">
      <c r="A28" s="205">
        <v>26</v>
      </c>
      <c r="B28" s="226" t="s">
        <v>344</v>
      </c>
      <c r="C28" s="201" t="s">
        <v>448</v>
      </c>
      <c r="D28" s="202" t="s">
        <v>480</v>
      </c>
      <c r="E28" s="203"/>
      <c r="F28" s="203" t="s">
        <v>492</v>
      </c>
    </row>
    <row r="29" spans="1:6" s="204" customFormat="1" ht="32.25" x14ac:dyDescent="0.5">
      <c r="A29" s="200">
        <v>27</v>
      </c>
      <c r="B29" s="206" t="s">
        <v>289</v>
      </c>
      <c r="C29" s="207" t="s">
        <v>411</v>
      </c>
      <c r="D29" s="208" t="s">
        <v>480</v>
      </c>
      <c r="E29" s="203"/>
      <c r="F29" s="203" t="s">
        <v>492</v>
      </c>
    </row>
    <row r="30" spans="1:6" s="204" customFormat="1" ht="64.5" x14ac:dyDescent="0.5">
      <c r="A30" s="205">
        <v>28</v>
      </c>
      <c r="B30" s="206" t="s">
        <v>362</v>
      </c>
      <c r="C30" s="209" t="s">
        <v>399</v>
      </c>
      <c r="D30" s="208" t="s">
        <v>480</v>
      </c>
      <c r="E30" s="203"/>
      <c r="F30" s="203" t="s">
        <v>491</v>
      </c>
    </row>
    <row r="31" spans="1:6" s="204" customFormat="1" ht="32.25" x14ac:dyDescent="0.5">
      <c r="A31" s="200">
        <v>29</v>
      </c>
      <c r="B31" s="206" t="s">
        <v>205</v>
      </c>
      <c r="C31" s="207" t="s">
        <v>408</v>
      </c>
      <c r="D31" s="208" t="s">
        <v>480</v>
      </c>
      <c r="E31" s="203"/>
      <c r="F31" s="203" t="s">
        <v>491</v>
      </c>
    </row>
    <row r="32" spans="1:6" s="204" customFormat="1" ht="64.5" x14ac:dyDescent="0.5">
      <c r="A32" s="205">
        <v>30</v>
      </c>
      <c r="B32" s="206" t="s">
        <v>345</v>
      </c>
      <c r="C32" s="209" t="s">
        <v>404</v>
      </c>
      <c r="D32" s="208" t="s">
        <v>480</v>
      </c>
      <c r="E32" s="211"/>
      <c r="F32" s="211" t="s">
        <v>492</v>
      </c>
    </row>
    <row r="33" spans="1:6" s="204" customFormat="1" ht="32.25" x14ac:dyDescent="0.5">
      <c r="A33" s="200">
        <v>31</v>
      </c>
      <c r="B33" s="206" t="s">
        <v>100</v>
      </c>
      <c r="C33" s="209" t="s">
        <v>408</v>
      </c>
      <c r="D33" s="210" t="s">
        <v>480</v>
      </c>
      <c r="E33" s="211"/>
      <c r="F33" s="211" t="s">
        <v>492</v>
      </c>
    </row>
    <row r="34" spans="1:6" s="204" customFormat="1" ht="64.5" x14ac:dyDescent="0.5">
      <c r="A34" s="205">
        <v>32</v>
      </c>
      <c r="B34" s="206" t="s">
        <v>307</v>
      </c>
      <c r="C34" s="209" t="s">
        <v>413</v>
      </c>
      <c r="D34" s="210" t="s">
        <v>480</v>
      </c>
      <c r="E34" s="211"/>
      <c r="F34" s="211" t="s">
        <v>492</v>
      </c>
    </row>
    <row r="35" spans="1:6" s="204" customFormat="1" ht="32.25" x14ac:dyDescent="0.5">
      <c r="A35" s="200">
        <v>33</v>
      </c>
      <c r="B35" s="206" t="s">
        <v>372</v>
      </c>
      <c r="C35" s="207" t="s">
        <v>414</v>
      </c>
      <c r="D35" s="208" t="s">
        <v>480</v>
      </c>
      <c r="E35" s="203"/>
      <c r="F35" s="203" t="s">
        <v>491</v>
      </c>
    </row>
    <row r="36" spans="1:6" s="204" customFormat="1" ht="64.5" x14ac:dyDescent="0.5">
      <c r="A36" s="205">
        <v>34</v>
      </c>
      <c r="B36" s="206" t="s">
        <v>104</v>
      </c>
      <c r="C36" s="209" t="s">
        <v>404</v>
      </c>
      <c r="D36" s="208"/>
      <c r="E36" s="203"/>
      <c r="F36" s="203" t="s">
        <v>492</v>
      </c>
    </row>
    <row r="37" spans="1:6" s="204" customFormat="1" ht="32.25" x14ac:dyDescent="0.5">
      <c r="A37" s="200">
        <v>35</v>
      </c>
      <c r="B37" s="206" t="s">
        <v>330</v>
      </c>
      <c r="C37" s="207" t="s">
        <v>401</v>
      </c>
      <c r="D37" s="208" t="s">
        <v>480</v>
      </c>
      <c r="E37" s="203"/>
      <c r="F37" s="203" t="s">
        <v>491</v>
      </c>
    </row>
    <row r="38" spans="1:6" s="204" customFormat="1" ht="64.5" x14ac:dyDescent="0.5">
      <c r="A38" s="205">
        <v>36</v>
      </c>
      <c r="B38" s="213" t="s">
        <v>253</v>
      </c>
      <c r="C38" s="214" t="s">
        <v>450</v>
      </c>
      <c r="D38" s="215" t="s">
        <v>480</v>
      </c>
      <c r="E38" s="211"/>
      <c r="F38" s="211" t="s">
        <v>492</v>
      </c>
    </row>
    <row r="39" spans="1:6" s="204" customFormat="1" ht="32.25" x14ac:dyDescent="0.5">
      <c r="A39" s="200">
        <v>37</v>
      </c>
      <c r="B39" s="206" t="s">
        <v>332</v>
      </c>
      <c r="C39" s="207" t="s">
        <v>411</v>
      </c>
      <c r="D39" s="208" t="s">
        <v>480</v>
      </c>
      <c r="E39" s="203"/>
      <c r="F39" s="203" t="s">
        <v>492</v>
      </c>
    </row>
    <row r="40" spans="1:6" s="204" customFormat="1" ht="64.5" x14ac:dyDescent="0.5">
      <c r="A40" s="205">
        <v>38</v>
      </c>
      <c r="B40" s="206" t="s">
        <v>364</v>
      </c>
      <c r="C40" s="209" t="s">
        <v>415</v>
      </c>
      <c r="D40" s="210" t="s">
        <v>480</v>
      </c>
      <c r="E40" s="211"/>
      <c r="F40" s="211" t="s">
        <v>491</v>
      </c>
    </row>
    <row r="41" spans="1:6" s="204" customFormat="1" ht="32.25" x14ac:dyDescent="0.5">
      <c r="A41" s="200">
        <v>39</v>
      </c>
      <c r="B41" s="206" t="s">
        <v>156</v>
      </c>
      <c r="C41" s="207" t="s">
        <v>406</v>
      </c>
      <c r="D41" s="208" t="s">
        <v>480</v>
      </c>
      <c r="E41" s="203"/>
      <c r="F41" s="203" t="s">
        <v>492</v>
      </c>
    </row>
    <row r="42" spans="1:6" s="204" customFormat="1" ht="64.5" x14ac:dyDescent="0.5">
      <c r="A42" s="205">
        <v>40</v>
      </c>
      <c r="B42" s="206" t="s">
        <v>369</v>
      </c>
      <c r="C42" s="216" t="s">
        <v>471</v>
      </c>
      <c r="D42" s="217" t="s">
        <v>480</v>
      </c>
      <c r="E42" s="218"/>
      <c r="F42" s="218" t="s">
        <v>491</v>
      </c>
    </row>
    <row r="43" spans="1:6" s="204" customFormat="1" ht="32.25" x14ac:dyDescent="0.5">
      <c r="A43" s="200">
        <v>41</v>
      </c>
      <c r="B43" s="206" t="s">
        <v>466</v>
      </c>
      <c r="C43" s="207" t="s">
        <v>402</v>
      </c>
      <c r="D43" s="217" t="s">
        <v>480</v>
      </c>
      <c r="E43" s="211"/>
      <c r="F43" s="211" t="s">
        <v>492</v>
      </c>
    </row>
    <row r="44" spans="1:6" s="204" customFormat="1" ht="64.5" x14ac:dyDescent="0.5">
      <c r="A44" s="205">
        <v>42</v>
      </c>
      <c r="B44" s="206" t="s">
        <v>213</v>
      </c>
      <c r="C44" s="216" t="s">
        <v>416</v>
      </c>
      <c r="D44" s="208" t="s">
        <v>480</v>
      </c>
      <c r="E44" s="203"/>
      <c r="F44" s="203" t="s">
        <v>492</v>
      </c>
    </row>
    <row r="45" spans="1:6" s="204" customFormat="1" ht="32.25" x14ac:dyDescent="0.5">
      <c r="A45" s="200">
        <v>43</v>
      </c>
      <c r="B45" s="206" t="s">
        <v>371</v>
      </c>
      <c r="C45" s="207" t="s">
        <v>398</v>
      </c>
      <c r="D45" s="210" t="s">
        <v>480</v>
      </c>
      <c r="E45" s="211"/>
      <c r="F45" s="211" t="s">
        <v>492</v>
      </c>
    </row>
    <row r="46" spans="1:6" s="204" customFormat="1" ht="96.75" x14ac:dyDescent="0.5">
      <c r="A46" s="205">
        <v>44</v>
      </c>
      <c r="B46" s="206" t="s">
        <v>200</v>
      </c>
      <c r="C46" s="216" t="s">
        <v>421</v>
      </c>
      <c r="D46" s="208" t="s">
        <v>480</v>
      </c>
      <c r="E46" s="203"/>
      <c r="F46" s="203" t="s">
        <v>492</v>
      </c>
    </row>
    <row r="47" spans="1:6" s="204" customFormat="1" ht="32.25" x14ac:dyDescent="0.5">
      <c r="A47" s="200">
        <v>45</v>
      </c>
      <c r="B47" s="206" t="s">
        <v>261</v>
      </c>
      <c r="C47" s="207" t="s">
        <v>417</v>
      </c>
      <c r="D47" s="208" t="s">
        <v>480</v>
      </c>
      <c r="E47" s="203"/>
      <c r="F47" s="203" t="s">
        <v>492</v>
      </c>
    </row>
    <row r="48" spans="1:6" s="204" customFormat="1" ht="64.5" x14ac:dyDescent="0.5">
      <c r="A48" s="205">
        <v>46</v>
      </c>
      <c r="B48" s="206" t="s">
        <v>121</v>
      </c>
      <c r="C48" s="209" t="s">
        <v>405</v>
      </c>
      <c r="D48" s="210" t="s">
        <v>480</v>
      </c>
      <c r="E48" s="211"/>
      <c r="F48" s="211" t="s">
        <v>491</v>
      </c>
    </row>
    <row r="49" spans="1:6" s="204" customFormat="1" ht="32.25" x14ac:dyDescent="0.5">
      <c r="A49" s="200">
        <v>47</v>
      </c>
      <c r="B49" s="206" t="s">
        <v>164</v>
      </c>
      <c r="C49" s="207" t="s">
        <v>418</v>
      </c>
      <c r="D49" s="208" t="s">
        <v>480</v>
      </c>
      <c r="E49" s="203"/>
      <c r="F49" s="203" t="s">
        <v>492</v>
      </c>
    </row>
    <row r="50" spans="1:6" s="204" customFormat="1" ht="64.5" x14ac:dyDescent="0.5">
      <c r="A50" s="205">
        <v>48</v>
      </c>
      <c r="B50" s="206" t="s">
        <v>170</v>
      </c>
      <c r="C50" s="209" t="s">
        <v>420</v>
      </c>
      <c r="D50" s="208" t="s">
        <v>480</v>
      </c>
      <c r="E50" s="203"/>
      <c r="F50" s="203" t="s">
        <v>492</v>
      </c>
    </row>
    <row r="51" spans="1:6" s="204" customFormat="1" ht="32.25" x14ac:dyDescent="0.5">
      <c r="A51" s="219">
        <v>49</v>
      </c>
      <c r="B51" s="213" t="s">
        <v>336</v>
      </c>
      <c r="C51" s="220" t="s">
        <v>419</v>
      </c>
      <c r="D51" s="221" t="s">
        <v>480</v>
      </c>
      <c r="E51" s="222"/>
      <c r="F51" s="222" t="s">
        <v>492</v>
      </c>
    </row>
    <row r="52" spans="1:6" s="199" customFormat="1" ht="57.75" customHeight="1" x14ac:dyDescent="0.35">
      <c r="A52" s="280" t="s">
        <v>488</v>
      </c>
      <c r="B52" s="280"/>
      <c r="C52" s="280"/>
      <c r="D52" s="280"/>
      <c r="E52" s="280"/>
    </row>
  </sheetData>
  <mergeCells count="2">
    <mergeCell ref="A52:E52"/>
    <mergeCell ref="A1:F1"/>
  </mergeCells>
  <pageMargins left="0.51181102362204722" right="0.51181102362204722" top="0.78740157480314965" bottom="0.78740157480314965" header="0.31496062992125984" footer="0.31496062992125984"/>
  <pageSetup paperSize="9" scale="2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D01EA4-90E6-4B13-82FA-2270B031B951}">
  <sheetPr>
    <pageSetUpPr fitToPage="1"/>
  </sheetPr>
  <dimension ref="A1:AI97"/>
  <sheetViews>
    <sheetView zoomScale="89" zoomScaleNormal="89" workbookViewId="0">
      <selection activeCell="N16" sqref="N16"/>
    </sheetView>
  </sheetViews>
  <sheetFormatPr defaultRowHeight="15" x14ac:dyDescent="0.25"/>
  <cols>
    <col min="1" max="1" width="6.42578125" bestFit="1" customWidth="1"/>
    <col min="2" max="2" width="14" bestFit="1" customWidth="1"/>
    <col min="3" max="3" width="43.140625" bestFit="1" customWidth="1"/>
    <col min="4" max="4" width="6.7109375" customWidth="1"/>
    <col min="5" max="5" width="8.42578125" customWidth="1"/>
    <col min="6" max="6" width="5.42578125" customWidth="1"/>
    <col min="7" max="7" width="10.42578125" bestFit="1" customWidth="1"/>
    <col min="8" max="8" width="7.28515625" customWidth="1"/>
    <col min="9" max="9" width="18.7109375" customWidth="1"/>
    <col min="10" max="10" width="7.140625" customWidth="1"/>
    <col min="11" max="11" width="10.140625" bestFit="1" customWidth="1"/>
    <col min="12" max="12" width="11.28515625" bestFit="1" customWidth="1"/>
    <col min="13" max="13" width="8.85546875" customWidth="1"/>
    <col min="14" max="14" width="33" customWidth="1"/>
    <col min="16" max="16" width="12.42578125" hidden="1" customWidth="1"/>
    <col min="17" max="18" width="0" hidden="1" customWidth="1"/>
    <col min="19" max="19" width="24.7109375" hidden="1" customWidth="1"/>
    <col min="20" max="21" width="0" hidden="1" customWidth="1"/>
    <col min="22" max="22" width="12.28515625" hidden="1" customWidth="1"/>
    <col min="23" max="23" width="12.42578125" hidden="1" customWidth="1"/>
    <col min="24" max="25" width="0" hidden="1" customWidth="1"/>
    <col min="26" max="26" width="31.85546875" hidden="1" customWidth="1"/>
    <col min="27" max="28" width="0" hidden="1" customWidth="1"/>
    <col min="29" max="29" width="12.85546875" hidden="1" customWidth="1"/>
    <col min="30" max="30" width="12.5703125" hidden="1" customWidth="1"/>
  </cols>
  <sheetData>
    <row r="1" spans="1:30" ht="50.25" customHeight="1" x14ac:dyDescent="0.4">
      <c r="A1" s="252" t="s">
        <v>268</v>
      </c>
      <c r="B1" s="253"/>
      <c r="C1" s="253"/>
      <c r="D1" s="253"/>
      <c r="E1" s="253"/>
      <c r="F1" s="253"/>
      <c r="G1" s="253"/>
      <c r="H1" s="253"/>
      <c r="I1" s="253"/>
      <c r="J1" s="253"/>
      <c r="K1" s="253"/>
      <c r="L1" s="253"/>
      <c r="M1" s="253"/>
      <c r="N1" s="253"/>
    </row>
    <row r="2" spans="1:30" x14ac:dyDescent="0.25">
      <c r="A2" s="254" t="s">
        <v>12</v>
      </c>
      <c r="B2" s="250"/>
      <c r="C2" s="250"/>
      <c r="D2" s="250"/>
      <c r="E2" s="250"/>
      <c r="F2" s="250"/>
      <c r="G2" s="250"/>
      <c r="H2" s="250"/>
      <c r="I2" s="250"/>
      <c r="J2" s="250"/>
      <c r="K2" s="250"/>
      <c r="L2" s="250"/>
      <c r="M2" s="250"/>
      <c r="N2" s="251"/>
    </row>
    <row r="3" spans="1:30" ht="16.5" x14ac:dyDescent="0.25">
      <c r="A3" s="255" t="s">
        <v>13</v>
      </c>
      <c r="B3" s="236"/>
      <c r="C3" s="236"/>
      <c r="D3" s="236"/>
      <c r="E3" s="237"/>
      <c r="F3" s="256" t="s">
        <v>250</v>
      </c>
      <c r="G3" s="257"/>
      <c r="H3" s="257"/>
      <c r="I3" s="299"/>
      <c r="J3" s="300" t="s">
        <v>14</v>
      </c>
      <c r="K3" s="284"/>
      <c r="L3" s="284"/>
      <c r="M3" s="284"/>
      <c r="N3" s="285"/>
    </row>
    <row r="4" spans="1:30" ht="16.5" x14ac:dyDescent="0.25">
      <c r="A4" s="255" t="s">
        <v>15</v>
      </c>
      <c r="B4" s="236"/>
      <c r="C4" s="236"/>
      <c r="D4" s="236"/>
      <c r="E4" s="237"/>
      <c r="F4" s="258" t="s">
        <v>274</v>
      </c>
      <c r="G4" s="236"/>
      <c r="H4" s="237"/>
      <c r="I4" s="25">
        <v>2023</v>
      </c>
      <c r="J4" s="301"/>
      <c r="K4" s="250"/>
      <c r="L4" s="250"/>
      <c r="M4" s="250"/>
      <c r="N4" s="251"/>
    </row>
    <row r="5" spans="1:30" x14ac:dyDescent="0.25">
      <c r="A5" s="242"/>
      <c r="B5" s="243"/>
      <c r="C5" s="243"/>
      <c r="D5" s="243"/>
      <c r="E5" s="243"/>
      <c r="F5" s="243"/>
      <c r="G5" s="243"/>
      <c r="H5" s="243"/>
      <c r="I5" s="243"/>
      <c r="J5" s="243"/>
      <c r="K5" s="243"/>
      <c r="L5" s="243"/>
      <c r="M5" s="244"/>
      <c r="N5" s="65"/>
    </row>
    <row r="6" spans="1:30" ht="33.75" x14ac:dyDescent="0.25">
      <c r="A6" s="26" t="s">
        <v>16</v>
      </c>
      <c r="B6" s="26" t="s">
        <v>17</v>
      </c>
      <c r="C6" s="27" t="s">
        <v>18</v>
      </c>
      <c r="D6" s="28" t="s">
        <v>19</v>
      </c>
      <c r="E6" s="28" t="s">
        <v>20</v>
      </c>
      <c r="F6" s="28" t="s">
        <v>21</v>
      </c>
      <c r="G6" s="28" t="s">
        <v>22</v>
      </c>
      <c r="H6" s="27" t="s">
        <v>23</v>
      </c>
      <c r="I6" s="27" t="s">
        <v>24</v>
      </c>
      <c r="J6" s="29" t="s">
        <v>25</v>
      </c>
      <c r="K6" s="29" t="s">
        <v>26</v>
      </c>
      <c r="L6" s="30" t="s">
        <v>27</v>
      </c>
      <c r="M6" s="31" t="s">
        <v>28</v>
      </c>
      <c r="N6" s="31" t="s">
        <v>29</v>
      </c>
    </row>
    <row r="7" spans="1:30" x14ac:dyDescent="0.25">
      <c r="A7" s="98">
        <v>1</v>
      </c>
      <c r="B7" s="58" t="s">
        <v>168</v>
      </c>
      <c r="C7" s="68" t="s">
        <v>167</v>
      </c>
      <c r="D7" s="82">
        <v>265</v>
      </c>
      <c r="E7" s="83">
        <v>0</v>
      </c>
      <c r="F7" s="84">
        <f>IF(ISBLANK(E7),"",30+E7)</f>
        <v>30</v>
      </c>
      <c r="G7" s="85">
        <f t="shared" ref="G7:G59" si="0">ROUND(IF(D7&gt;0,IF(E7&gt;0,D7/30*F7,D7+D7/30*E7),""),2)</f>
        <v>265</v>
      </c>
      <c r="H7" s="85">
        <v>198</v>
      </c>
      <c r="I7" s="83">
        <v>0</v>
      </c>
      <c r="J7" s="86">
        <v>22</v>
      </c>
      <c r="K7" s="85">
        <f>J7*9</f>
        <v>198</v>
      </c>
      <c r="L7" s="87">
        <f>G7+K7</f>
        <v>463</v>
      </c>
      <c r="M7" s="88">
        <v>22.46</v>
      </c>
      <c r="N7" s="99"/>
      <c r="P7" t="b">
        <f>R7=B7</f>
        <v>1</v>
      </c>
      <c r="Q7">
        <v>13353</v>
      </c>
      <c r="R7" t="s">
        <v>168</v>
      </c>
      <c r="S7" t="s">
        <v>167</v>
      </c>
      <c r="T7" t="s">
        <v>214</v>
      </c>
      <c r="U7" t="s">
        <v>215</v>
      </c>
      <c r="V7" s="103">
        <v>45078</v>
      </c>
      <c r="W7" t="b">
        <f>Y7=B7</f>
        <v>1</v>
      </c>
      <c r="X7">
        <v>13353</v>
      </c>
      <c r="Y7" t="s">
        <v>168</v>
      </c>
      <c r="Z7" t="s">
        <v>167</v>
      </c>
      <c r="AA7" t="s">
        <v>214</v>
      </c>
      <c r="AB7" t="s">
        <v>215</v>
      </c>
      <c r="AC7" s="103">
        <v>45078</v>
      </c>
      <c r="AD7" s="103">
        <v>45261</v>
      </c>
    </row>
    <row r="8" spans="1:30" x14ac:dyDescent="0.25">
      <c r="A8" s="98">
        <v>2</v>
      </c>
      <c r="B8" s="58" t="s">
        <v>257</v>
      </c>
      <c r="C8" s="68" t="s">
        <v>256</v>
      </c>
      <c r="D8" s="82">
        <v>265</v>
      </c>
      <c r="E8" s="83">
        <v>0</v>
      </c>
      <c r="F8" s="84">
        <f t="shared" ref="F8:F59" si="1">IF(ISBLANK(E8),"",30+E8)</f>
        <v>30</v>
      </c>
      <c r="G8" s="85">
        <f t="shared" si="0"/>
        <v>265</v>
      </c>
      <c r="H8" s="85">
        <v>198</v>
      </c>
      <c r="I8" s="83">
        <v>0</v>
      </c>
      <c r="J8" s="86">
        <f>IF(ISBLANK(I8),"",22+I8)</f>
        <v>22</v>
      </c>
      <c r="K8" s="85">
        <f>J8*9</f>
        <v>198</v>
      </c>
      <c r="L8" s="87">
        <f>G8+K8</f>
        <v>463</v>
      </c>
      <c r="M8" s="88">
        <v>22.46</v>
      </c>
      <c r="N8" s="104"/>
      <c r="V8" s="103"/>
      <c r="W8" t="b">
        <f t="shared" ref="W8:W29" si="2">Y8=B8</f>
        <v>1</v>
      </c>
      <c r="X8">
        <v>13886</v>
      </c>
      <c r="Y8" t="s">
        <v>257</v>
      </c>
      <c r="Z8" t="s">
        <v>256</v>
      </c>
      <c r="AA8" t="s">
        <v>214</v>
      </c>
      <c r="AB8" t="s">
        <v>215</v>
      </c>
      <c r="AC8" s="103">
        <v>45170</v>
      </c>
      <c r="AD8" s="103">
        <v>45352</v>
      </c>
    </row>
    <row r="9" spans="1:30" x14ac:dyDescent="0.25">
      <c r="A9" s="98">
        <v>3</v>
      </c>
      <c r="B9" s="72" t="s">
        <v>38</v>
      </c>
      <c r="C9" s="68" t="s">
        <v>39</v>
      </c>
      <c r="D9" s="82">
        <v>265</v>
      </c>
      <c r="E9" s="83">
        <v>0</v>
      </c>
      <c r="F9" s="84">
        <f t="shared" si="1"/>
        <v>30</v>
      </c>
      <c r="G9" s="85">
        <f t="shared" si="0"/>
        <v>265</v>
      </c>
      <c r="H9" s="85">
        <v>198</v>
      </c>
      <c r="I9" s="83">
        <v>0</v>
      </c>
      <c r="J9" s="86">
        <f t="shared" ref="J9:J70" si="3">IF(ISBLANK(I9),"",22+I9)</f>
        <v>22</v>
      </c>
      <c r="K9" s="85">
        <f t="shared" ref="K9:K70" si="4">J9*9</f>
        <v>198</v>
      </c>
      <c r="L9" s="87">
        <f>G9+K9</f>
        <v>463</v>
      </c>
      <c r="M9" s="88">
        <v>22.46</v>
      </c>
      <c r="N9" s="41"/>
      <c r="P9" t="b">
        <f t="shared" ref="P9:P70" si="5">R9=B9</f>
        <v>1</v>
      </c>
      <c r="Q9">
        <v>11168</v>
      </c>
      <c r="R9" t="s">
        <v>38</v>
      </c>
      <c r="S9" t="s">
        <v>39</v>
      </c>
      <c r="T9" t="s">
        <v>214</v>
      </c>
      <c r="U9" t="s">
        <v>215</v>
      </c>
      <c r="V9" s="103">
        <v>45095</v>
      </c>
      <c r="W9" t="b">
        <f t="shared" si="2"/>
        <v>1</v>
      </c>
      <c r="X9">
        <v>11168</v>
      </c>
      <c r="Y9" t="s">
        <v>38</v>
      </c>
      <c r="Z9" t="s">
        <v>39</v>
      </c>
      <c r="AA9" t="s">
        <v>214</v>
      </c>
      <c r="AB9" t="s">
        <v>215</v>
      </c>
      <c r="AC9" s="103">
        <v>45095</v>
      </c>
      <c r="AD9" s="103">
        <v>45278</v>
      </c>
    </row>
    <row r="10" spans="1:30" ht="33.75" x14ac:dyDescent="0.25">
      <c r="A10" s="98">
        <v>4</v>
      </c>
      <c r="B10" s="111" t="s">
        <v>40</v>
      </c>
      <c r="C10" s="70" t="s">
        <v>41</v>
      </c>
      <c r="D10" s="74">
        <v>265</v>
      </c>
      <c r="E10" s="75">
        <v>0</v>
      </c>
      <c r="F10" s="76">
        <f t="shared" si="1"/>
        <v>30</v>
      </c>
      <c r="G10" s="77">
        <f t="shared" si="0"/>
        <v>265</v>
      </c>
      <c r="H10" s="77">
        <v>198</v>
      </c>
      <c r="I10" s="75">
        <v>-22</v>
      </c>
      <c r="J10" s="78">
        <f t="shared" si="3"/>
        <v>0</v>
      </c>
      <c r="K10" s="77">
        <f t="shared" si="4"/>
        <v>0</v>
      </c>
      <c r="L10" s="79">
        <f>G10+K10</f>
        <v>265</v>
      </c>
      <c r="M10" s="80">
        <v>22.46</v>
      </c>
      <c r="N10" s="108" t="s">
        <v>281</v>
      </c>
      <c r="P10" t="b">
        <f t="shared" si="5"/>
        <v>1</v>
      </c>
      <c r="Q10">
        <v>11790</v>
      </c>
      <c r="R10" t="s">
        <v>40</v>
      </c>
      <c r="S10" t="s">
        <v>216</v>
      </c>
      <c r="T10" t="s">
        <v>214</v>
      </c>
      <c r="U10" t="s">
        <v>215</v>
      </c>
      <c r="V10" s="103">
        <v>45128</v>
      </c>
      <c r="W10" t="b">
        <f t="shared" si="2"/>
        <v>1</v>
      </c>
      <c r="X10">
        <v>11790</v>
      </c>
      <c r="Y10" t="s">
        <v>40</v>
      </c>
      <c r="Z10" t="s">
        <v>216</v>
      </c>
      <c r="AA10" t="s">
        <v>214</v>
      </c>
      <c r="AB10" t="s">
        <v>215</v>
      </c>
      <c r="AC10" s="103">
        <v>45128</v>
      </c>
      <c r="AD10" s="103">
        <v>45291</v>
      </c>
    </row>
    <row r="11" spans="1:30" x14ac:dyDescent="0.25">
      <c r="A11" s="98">
        <v>5</v>
      </c>
      <c r="B11" s="72" t="s">
        <v>134</v>
      </c>
      <c r="C11" s="81" t="s">
        <v>133</v>
      </c>
      <c r="D11" s="82">
        <v>265</v>
      </c>
      <c r="E11" s="83">
        <v>0</v>
      </c>
      <c r="F11" s="84">
        <f t="shared" si="1"/>
        <v>30</v>
      </c>
      <c r="G11" s="85">
        <f t="shared" si="0"/>
        <v>265</v>
      </c>
      <c r="H11" s="85">
        <v>198</v>
      </c>
      <c r="I11" s="83">
        <v>0</v>
      </c>
      <c r="J11" s="86">
        <f t="shared" si="3"/>
        <v>22</v>
      </c>
      <c r="K11" s="85">
        <f t="shared" si="4"/>
        <v>198</v>
      </c>
      <c r="L11" s="87">
        <f t="shared" ref="L11:L12" si="6">G11+K11</f>
        <v>463</v>
      </c>
      <c r="M11" s="88">
        <v>22.46</v>
      </c>
      <c r="N11" s="41"/>
      <c r="P11" t="b">
        <f t="shared" si="5"/>
        <v>1</v>
      </c>
      <c r="Q11">
        <v>13088</v>
      </c>
      <c r="R11" t="s">
        <v>134</v>
      </c>
      <c r="S11" t="s">
        <v>133</v>
      </c>
      <c r="T11" t="s">
        <v>214</v>
      </c>
      <c r="U11" t="s">
        <v>215</v>
      </c>
      <c r="V11" s="103">
        <v>45017</v>
      </c>
      <c r="W11" t="b">
        <f t="shared" si="2"/>
        <v>1</v>
      </c>
      <c r="X11">
        <v>13088</v>
      </c>
      <c r="Y11" t="s">
        <v>134</v>
      </c>
      <c r="Z11" t="s">
        <v>133</v>
      </c>
      <c r="AA11" t="s">
        <v>214</v>
      </c>
      <c r="AB11" t="s">
        <v>215</v>
      </c>
      <c r="AC11" s="103">
        <v>45017</v>
      </c>
      <c r="AD11" s="103">
        <v>45200</v>
      </c>
    </row>
    <row r="12" spans="1:30" x14ac:dyDescent="0.25">
      <c r="A12" s="98">
        <v>6</v>
      </c>
      <c r="B12" s="72" t="s">
        <v>217</v>
      </c>
      <c r="C12" s="81" t="s">
        <v>202</v>
      </c>
      <c r="D12" s="82">
        <v>265</v>
      </c>
      <c r="E12" s="83">
        <v>0</v>
      </c>
      <c r="F12" s="84">
        <f t="shared" si="1"/>
        <v>30</v>
      </c>
      <c r="G12" s="85">
        <f t="shared" si="0"/>
        <v>265</v>
      </c>
      <c r="H12" s="85">
        <v>198</v>
      </c>
      <c r="I12" s="83">
        <v>0</v>
      </c>
      <c r="J12" s="86">
        <f t="shared" si="3"/>
        <v>22</v>
      </c>
      <c r="K12" s="85">
        <f t="shared" si="4"/>
        <v>198</v>
      </c>
      <c r="L12" s="87">
        <f t="shared" si="6"/>
        <v>463</v>
      </c>
      <c r="M12" s="88">
        <v>22.46</v>
      </c>
      <c r="N12" s="100"/>
      <c r="P12" t="b">
        <f t="shared" si="5"/>
        <v>1</v>
      </c>
      <c r="Q12">
        <v>13631</v>
      </c>
      <c r="R12" t="s">
        <v>217</v>
      </c>
      <c r="S12" t="s">
        <v>218</v>
      </c>
      <c r="T12" t="s">
        <v>214</v>
      </c>
      <c r="U12" t="s">
        <v>215</v>
      </c>
      <c r="V12" s="103">
        <v>45139</v>
      </c>
      <c r="W12" t="b">
        <f t="shared" si="2"/>
        <v>1</v>
      </c>
      <c r="X12">
        <v>13631</v>
      </c>
      <c r="Y12" t="s">
        <v>217</v>
      </c>
      <c r="Z12" t="s">
        <v>218</v>
      </c>
      <c r="AA12" t="s">
        <v>214</v>
      </c>
      <c r="AB12" t="s">
        <v>215</v>
      </c>
      <c r="AC12" s="103">
        <v>45139</v>
      </c>
      <c r="AD12" s="103">
        <v>45291</v>
      </c>
    </row>
    <row r="13" spans="1:30" x14ac:dyDescent="0.25">
      <c r="A13" s="112">
        <v>7</v>
      </c>
      <c r="B13" s="111" t="s">
        <v>42</v>
      </c>
      <c r="C13" s="70" t="s">
        <v>43</v>
      </c>
      <c r="D13" s="74">
        <v>265</v>
      </c>
      <c r="E13" s="75">
        <v>0</v>
      </c>
      <c r="F13" s="76">
        <f t="shared" si="1"/>
        <v>30</v>
      </c>
      <c r="G13" s="77">
        <f t="shared" si="0"/>
        <v>265</v>
      </c>
      <c r="H13" s="77">
        <v>198</v>
      </c>
      <c r="I13" s="75">
        <v>-22</v>
      </c>
      <c r="J13" s="78">
        <f t="shared" si="3"/>
        <v>0</v>
      </c>
      <c r="K13" s="77">
        <f t="shared" si="4"/>
        <v>0</v>
      </c>
      <c r="L13" s="79">
        <f>G13+K13</f>
        <v>265</v>
      </c>
      <c r="M13" s="80">
        <v>22.46</v>
      </c>
      <c r="N13" s="43" t="s">
        <v>284</v>
      </c>
      <c r="P13" t="b">
        <f t="shared" si="5"/>
        <v>1</v>
      </c>
      <c r="Q13">
        <v>10505</v>
      </c>
      <c r="R13" t="s">
        <v>42</v>
      </c>
      <c r="S13" t="s">
        <v>43</v>
      </c>
      <c r="T13" t="s">
        <v>214</v>
      </c>
      <c r="U13" t="s">
        <v>215</v>
      </c>
      <c r="V13" s="103">
        <v>45085</v>
      </c>
      <c r="W13" t="b">
        <f t="shared" si="2"/>
        <v>1</v>
      </c>
      <c r="X13">
        <v>10505</v>
      </c>
      <c r="Y13" t="s">
        <v>42</v>
      </c>
      <c r="Z13" t="s">
        <v>43</v>
      </c>
      <c r="AA13" t="s">
        <v>214</v>
      </c>
      <c r="AB13" t="s">
        <v>215</v>
      </c>
      <c r="AC13" s="103">
        <v>45085</v>
      </c>
      <c r="AD13" s="103">
        <v>45266</v>
      </c>
    </row>
    <row r="14" spans="1:30" x14ac:dyDescent="0.25">
      <c r="A14" s="98">
        <v>8</v>
      </c>
      <c r="B14" s="107" t="s">
        <v>219</v>
      </c>
      <c r="C14" s="70" t="s">
        <v>138</v>
      </c>
      <c r="D14" s="74">
        <v>265</v>
      </c>
      <c r="E14" s="75">
        <v>-15</v>
      </c>
      <c r="F14" s="76">
        <f t="shared" si="1"/>
        <v>15</v>
      </c>
      <c r="G14" s="77">
        <f t="shared" si="0"/>
        <v>132.5</v>
      </c>
      <c r="H14" s="77">
        <v>198</v>
      </c>
      <c r="I14" s="75">
        <v>-22</v>
      </c>
      <c r="J14" s="78">
        <f t="shared" si="3"/>
        <v>0</v>
      </c>
      <c r="K14" s="77">
        <f t="shared" si="4"/>
        <v>0</v>
      </c>
      <c r="L14" s="79">
        <f t="shared" ref="L14:L15" si="7">G14+K14</f>
        <v>132.5</v>
      </c>
      <c r="M14" s="80">
        <v>22.46</v>
      </c>
      <c r="N14" s="43" t="s">
        <v>275</v>
      </c>
      <c r="P14" t="b">
        <f t="shared" si="5"/>
        <v>1</v>
      </c>
      <c r="Q14">
        <v>13176</v>
      </c>
      <c r="R14" t="s">
        <v>219</v>
      </c>
      <c r="S14" t="s">
        <v>220</v>
      </c>
      <c r="T14" t="s">
        <v>214</v>
      </c>
      <c r="U14" t="s">
        <v>215</v>
      </c>
      <c r="V14" s="103">
        <v>45017</v>
      </c>
      <c r="W14" t="b">
        <f t="shared" si="2"/>
        <v>1</v>
      </c>
      <c r="X14">
        <v>13176</v>
      </c>
      <c r="Y14" t="s">
        <v>219</v>
      </c>
      <c r="Z14" t="s">
        <v>220</v>
      </c>
      <c r="AA14" t="s">
        <v>214</v>
      </c>
      <c r="AB14" t="s">
        <v>215</v>
      </c>
      <c r="AC14" s="103">
        <v>45017</v>
      </c>
      <c r="AD14" s="103">
        <v>45200</v>
      </c>
    </row>
    <row r="15" spans="1:30" x14ac:dyDescent="0.25">
      <c r="A15" s="98">
        <v>9</v>
      </c>
      <c r="B15" s="72" t="s">
        <v>184</v>
      </c>
      <c r="C15" s="81" t="s">
        <v>172</v>
      </c>
      <c r="D15" s="82">
        <v>265</v>
      </c>
      <c r="E15" s="83">
        <v>0</v>
      </c>
      <c r="F15" s="84">
        <f t="shared" si="1"/>
        <v>30</v>
      </c>
      <c r="G15" s="85">
        <f t="shared" si="0"/>
        <v>265</v>
      </c>
      <c r="H15" s="85">
        <v>198</v>
      </c>
      <c r="I15" s="83">
        <v>0</v>
      </c>
      <c r="J15" s="86">
        <f t="shared" si="3"/>
        <v>22</v>
      </c>
      <c r="K15" s="85">
        <f t="shared" si="4"/>
        <v>198</v>
      </c>
      <c r="L15" s="87">
        <f t="shared" si="7"/>
        <v>463</v>
      </c>
      <c r="M15" s="88">
        <v>22.46</v>
      </c>
      <c r="N15" s="43"/>
      <c r="P15" t="b">
        <f t="shared" si="5"/>
        <v>1</v>
      </c>
      <c r="Q15">
        <v>13474</v>
      </c>
      <c r="R15" t="s">
        <v>184</v>
      </c>
      <c r="S15" t="s">
        <v>221</v>
      </c>
      <c r="T15" t="s">
        <v>214</v>
      </c>
      <c r="U15" t="s">
        <v>215</v>
      </c>
      <c r="V15" s="103">
        <v>45108</v>
      </c>
      <c r="W15" t="b">
        <f t="shared" si="2"/>
        <v>1</v>
      </c>
      <c r="X15">
        <v>13474</v>
      </c>
      <c r="Y15" t="s">
        <v>184</v>
      </c>
      <c r="Z15" t="s">
        <v>221</v>
      </c>
      <c r="AA15" t="s">
        <v>214</v>
      </c>
      <c r="AB15" t="s">
        <v>215</v>
      </c>
      <c r="AC15" s="103">
        <v>45108</v>
      </c>
      <c r="AD15" s="103">
        <v>45292</v>
      </c>
    </row>
    <row r="16" spans="1:30" x14ac:dyDescent="0.25">
      <c r="A16" s="98">
        <v>10</v>
      </c>
      <c r="B16" s="69" t="s">
        <v>44</v>
      </c>
      <c r="C16" s="70" t="s">
        <v>45</v>
      </c>
      <c r="D16" s="74">
        <v>265</v>
      </c>
      <c r="E16" s="75">
        <v>0</v>
      </c>
      <c r="F16" s="76">
        <f t="shared" si="1"/>
        <v>30</v>
      </c>
      <c r="G16" s="77">
        <f t="shared" si="0"/>
        <v>265</v>
      </c>
      <c r="H16" s="77">
        <v>198</v>
      </c>
      <c r="I16" s="75">
        <v>-22</v>
      </c>
      <c r="J16" s="78">
        <f t="shared" si="3"/>
        <v>0</v>
      </c>
      <c r="K16" s="77">
        <f t="shared" si="4"/>
        <v>0</v>
      </c>
      <c r="L16" s="79">
        <f>G16+K16</f>
        <v>265</v>
      </c>
      <c r="M16" s="80">
        <v>22.46</v>
      </c>
      <c r="N16" s="43" t="s">
        <v>272</v>
      </c>
      <c r="P16" t="b">
        <f t="shared" si="5"/>
        <v>1</v>
      </c>
      <c r="Q16">
        <v>11297</v>
      </c>
      <c r="R16" t="s">
        <v>44</v>
      </c>
      <c r="S16" t="s">
        <v>45</v>
      </c>
      <c r="T16" t="s">
        <v>214</v>
      </c>
      <c r="U16" t="s">
        <v>215</v>
      </c>
      <c r="V16" s="103">
        <v>45127</v>
      </c>
      <c r="W16" t="b">
        <f t="shared" si="2"/>
        <v>1</v>
      </c>
      <c r="X16">
        <v>11297</v>
      </c>
      <c r="Y16" t="s">
        <v>44</v>
      </c>
      <c r="Z16" t="s">
        <v>45</v>
      </c>
      <c r="AA16" t="s">
        <v>214</v>
      </c>
      <c r="AB16" t="s">
        <v>215</v>
      </c>
      <c r="AC16" s="103">
        <v>45127</v>
      </c>
      <c r="AD16" s="103">
        <v>45280</v>
      </c>
    </row>
    <row r="17" spans="1:30" x14ac:dyDescent="0.25">
      <c r="A17" s="98">
        <v>11</v>
      </c>
      <c r="B17" s="59" t="s">
        <v>132</v>
      </c>
      <c r="C17" s="81" t="s">
        <v>131</v>
      </c>
      <c r="D17" s="82">
        <v>265</v>
      </c>
      <c r="E17" s="83">
        <v>0</v>
      </c>
      <c r="F17" s="84">
        <f t="shared" si="1"/>
        <v>30</v>
      </c>
      <c r="G17" s="85">
        <f t="shared" si="0"/>
        <v>265</v>
      </c>
      <c r="H17" s="85">
        <v>198</v>
      </c>
      <c r="I17" s="83">
        <v>0</v>
      </c>
      <c r="J17" s="86">
        <f t="shared" si="3"/>
        <v>22</v>
      </c>
      <c r="K17" s="85">
        <f t="shared" si="4"/>
        <v>198</v>
      </c>
      <c r="L17" s="87">
        <f t="shared" ref="L17:L29" si="8">G17+K17</f>
        <v>463</v>
      </c>
      <c r="M17" s="88">
        <v>22.46</v>
      </c>
      <c r="N17" s="41"/>
      <c r="P17" t="b">
        <f t="shared" si="5"/>
        <v>1</v>
      </c>
      <c r="Q17">
        <v>13080</v>
      </c>
      <c r="R17" t="s">
        <v>132</v>
      </c>
      <c r="S17" t="s">
        <v>222</v>
      </c>
      <c r="T17" t="s">
        <v>214</v>
      </c>
      <c r="U17" t="s">
        <v>215</v>
      </c>
      <c r="V17" s="103">
        <v>45017</v>
      </c>
      <c r="W17" t="b">
        <f t="shared" si="2"/>
        <v>1</v>
      </c>
      <c r="X17">
        <v>13080</v>
      </c>
      <c r="Y17" t="s">
        <v>132</v>
      </c>
      <c r="Z17" t="s">
        <v>222</v>
      </c>
      <c r="AA17" t="s">
        <v>214</v>
      </c>
      <c r="AB17" t="s">
        <v>215</v>
      </c>
      <c r="AC17" s="103">
        <v>45017</v>
      </c>
      <c r="AD17" s="103">
        <v>45200</v>
      </c>
    </row>
    <row r="18" spans="1:30" x14ac:dyDescent="0.25">
      <c r="A18" s="98">
        <v>12</v>
      </c>
      <c r="B18" s="59" t="s">
        <v>187</v>
      </c>
      <c r="C18" s="81" t="s">
        <v>186</v>
      </c>
      <c r="D18" s="82">
        <v>265</v>
      </c>
      <c r="E18" s="83">
        <v>0</v>
      </c>
      <c r="F18" s="84">
        <f t="shared" si="1"/>
        <v>30</v>
      </c>
      <c r="G18" s="85">
        <f t="shared" si="0"/>
        <v>265</v>
      </c>
      <c r="H18" s="85">
        <v>198</v>
      </c>
      <c r="I18" s="83">
        <v>0</v>
      </c>
      <c r="J18" s="86">
        <f t="shared" si="3"/>
        <v>22</v>
      </c>
      <c r="K18" s="85">
        <f t="shared" si="4"/>
        <v>198</v>
      </c>
      <c r="L18" s="87">
        <f t="shared" si="8"/>
        <v>463</v>
      </c>
      <c r="M18" s="88">
        <v>22.46</v>
      </c>
      <c r="N18" s="43"/>
      <c r="P18" t="b">
        <f t="shared" si="5"/>
        <v>1</v>
      </c>
      <c r="Q18">
        <v>13476</v>
      </c>
      <c r="R18" t="s">
        <v>187</v>
      </c>
      <c r="S18" t="s">
        <v>186</v>
      </c>
      <c r="T18" t="s">
        <v>214</v>
      </c>
      <c r="U18" t="s">
        <v>215</v>
      </c>
      <c r="V18" s="103">
        <v>45108</v>
      </c>
      <c r="W18" t="b">
        <f t="shared" si="2"/>
        <v>1</v>
      </c>
      <c r="X18">
        <v>13476</v>
      </c>
      <c r="Y18" t="s">
        <v>187</v>
      </c>
      <c r="Z18" t="s">
        <v>186</v>
      </c>
      <c r="AA18" t="s">
        <v>214</v>
      </c>
      <c r="AB18" t="s">
        <v>215</v>
      </c>
      <c r="AC18" s="103">
        <v>45108</v>
      </c>
      <c r="AD18" s="103">
        <v>45292</v>
      </c>
    </row>
    <row r="19" spans="1:30" x14ac:dyDescent="0.25">
      <c r="A19" s="98">
        <v>13</v>
      </c>
      <c r="B19" s="111" t="s">
        <v>46</v>
      </c>
      <c r="C19" s="70" t="s">
        <v>47</v>
      </c>
      <c r="D19" s="74">
        <v>265</v>
      </c>
      <c r="E19" s="75">
        <v>-30</v>
      </c>
      <c r="F19" s="76">
        <f t="shared" si="1"/>
        <v>0</v>
      </c>
      <c r="G19" s="77">
        <f t="shared" si="0"/>
        <v>0</v>
      </c>
      <c r="H19" s="77">
        <v>198</v>
      </c>
      <c r="I19" s="75">
        <v>-22</v>
      </c>
      <c r="J19" s="78">
        <f t="shared" si="3"/>
        <v>0</v>
      </c>
      <c r="K19" s="77">
        <f t="shared" si="4"/>
        <v>0</v>
      </c>
      <c r="L19" s="79">
        <f t="shared" si="8"/>
        <v>0</v>
      </c>
      <c r="M19" s="80">
        <v>22.46</v>
      </c>
      <c r="N19" s="43" t="s">
        <v>276</v>
      </c>
      <c r="P19" t="b">
        <f t="shared" si="5"/>
        <v>1</v>
      </c>
      <c r="Q19">
        <v>11275</v>
      </c>
      <c r="R19" t="s">
        <v>46</v>
      </c>
      <c r="S19" t="s">
        <v>47</v>
      </c>
      <c r="T19" t="s">
        <v>214</v>
      </c>
      <c r="U19" t="s">
        <v>215</v>
      </c>
      <c r="V19" s="103">
        <v>45116</v>
      </c>
      <c r="W19" t="b">
        <f t="shared" si="2"/>
        <v>1</v>
      </c>
      <c r="X19">
        <v>11275</v>
      </c>
      <c r="Y19" t="s">
        <v>46</v>
      </c>
      <c r="Z19" t="s">
        <v>47</v>
      </c>
      <c r="AA19" t="s">
        <v>214</v>
      </c>
      <c r="AB19" t="s">
        <v>215</v>
      </c>
      <c r="AC19" s="103">
        <v>45116</v>
      </c>
      <c r="AD19" s="103">
        <v>45291</v>
      </c>
    </row>
    <row r="20" spans="1:30" x14ac:dyDescent="0.25">
      <c r="A20" s="98">
        <v>14</v>
      </c>
      <c r="B20" s="60" t="s">
        <v>48</v>
      </c>
      <c r="C20" s="49" t="s">
        <v>49</v>
      </c>
      <c r="D20" s="74">
        <v>265</v>
      </c>
      <c r="E20" s="75">
        <v>-30</v>
      </c>
      <c r="F20" s="76">
        <f t="shared" si="1"/>
        <v>0</v>
      </c>
      <c r="G20" s="77">
        <f t="shared" si="0"/>
        <v>0</v>
      </c>
      <c r="H20" s="77">
        <v>198</v>
      </c>
      <c r="I20" s="75">
        <v>-22</v>
      </c>
      <c r="J20" s="78">
        <f t="shared" si="3"/>
        <v>0</v>
      </c>
      <c r="K20" s="77">
        <f t="shared" si="4"/>
        <v>0</v>
      </c>
      <c r="L20" s="79">
        <f t="shared" si="8"/>
        <v>0</v>
      </c>
      <c r="M20" s="80">
        <v>22.46</v>
      </c>
      <c r="N20" s="43" t="s">
        <v>276</v>
      </c>
      <c r="P20" t="b">
        <f t="shared" si="5"/>
        <v>1</v>
      </c>
      <c r="Q20">
        <v>11086</v>
      </c>
      <c r="R20" t="s">
        <v>48</v>
      </c>
      <c r="S20" t="s">
        <v>49</v>
      </c>
      <c r="T20" t="s">
        <v>214</v>
      </c>
      <c r="U20" t="s">
        <v>215</v>
      </c>
      <c r="V20" s="103">
        <v>45110</v>
      </c>
      <c r="W20" t="b">
        <f t="shared" si="2"/>
        <v>1</v>
      </c>
      <c r="X20">
        <v>11086</v>
      </c>
      <c r="Y20" t="s">
        <v>48</v>
      </c>
      <c r="Z20" t="s">
        <v>49</v>
      </c>
      <c r="AA20" t="s">
        <v>214</v>
      </c>
      <c r="AB20" t="s">
        <v>215</v>
      </c>
      <c r="AC20" s="103">
        <v>45110</v>
      </c>
      <c r="AD20" s="103">
        <v>45291</v>
      </c>
    </row>
    <row r="21" spans="1:30" x14ac:dyDescent="0.25">
      <c r="A21" s="98">
        <v>15</v>
      </c>
      <c r="B21" s="48" t="s">
        <v>262</v>
      </c>
      <c r="C21" s="68" t="s">
        <v>253</v>
      </c>
      <c r="D21" s="82">
        <v>265</v>
      </c>
      <c r="E21" s="83">
        <v>0</v>
      </c>
      <c r="F21" s="84">
        <f t="shared" si="1"/>
        <v>30</v>
      </c>
      <c r="G21" s="85">
        <f t="shared" si="0"/>
        <v>265</v>
      </c>
      <c r="H21" s="85">
        <v>198</v>
      </c>
      <c r="I21" s="83">
        <v>0</v>
      </c>
      <c r="J21" s="86">
        <f t="shared" si="3"/>
        <v>22</v>
      </c>
      <c r="K21" s="85">
        <f t="shared" si="4"/>
        <v>198</v>
      </c>
      <c r="L21" s="87">
        <f t="shared" si="8"/>
        <v>463</v>
      </c>
      <c r="M21" s="88">
        <v>22.46</v>
      </c>
      <c r="N21" s="104"/>
      <c r="V21" s="103"/>
      <c r="W21" t="b">
        <f t="shared" si="2"/>
        <v>1</v>
      </c>
      <c r="X21">
        <v>13820</v>
      </c>
      <c r="Y21" t="s">
        <v>262</v>
      </c>
      <c r="Z21" t="s">
        <v>263</v>
      </c>
      <c r="AA21" t="s">
        <v>214</v>
      </c>
      <c r="AB21" t="s">
        <v>215</v>
      </c>
      <c r="AC21" s="103">
        <v>45170</v>
      </c>
      <c r="AD21" s="103">
        <v>45352</v>
      </c>
    </row>
    <row r="22" spans="1:30" x14ac:dyDescent="0.25">
      <c r="A22" s="98">
        <v>16</v>
      </c>
      <c r="B22" s="48" t="s">
        <v>197</v>
      </c>
      <c r="C22" s="68" t="s">
        <v>198</v>
      </c>
      <c r="D22" s="82">
        <v>265</v>
      </c>
      <c r="E22" s="83">
        <v>0</v>
      </c>
      <c r="F22" s="84">
        <f t="shared" si="1"/>
        <v>30</v>
      </c>
      <c r="G22" s="85">
        <f t="shared" si="0"/>
        <v>265</v>
      </c>
      <c r="H22" s="85">
        <v>198</v>
      </c>
      <c r="I22" s="83">
        <v>0</v>
      </c>
      <c r="J22" s="86">
        <f t="shared" si="3"/>
        <v>22</v>
      </c>
      <c r="K22" s="85">
        <f t="shared" si="4"/>
        <v>198</v>
      </c>
      <c r="L22" s="87">
        <f t="shared" si="8"/>
        <v>463</v>
      </c>
      <c r="M22" s="88">
        <v>22.46</v>
      </c>
      <c r="N22" s="43"/>
      <c r="P22" t="b">
        <f t="shared" si="5"/>
        <v>1</v>
      </c>
      <c r="Q22">
        <v>13585</v>
      </c>
      <c r="R22" t="s">
        <v>197</v>
      </c>
      <c r="S22" t="s">
        <v>224</v>
      </c>
      <c r="T22" t="s">
        <v>214</v>
      </c>
      <c r="U22" t="s">
        <v>215</v>
      </c>
      <c r="V22" s="103">
        <v>45108</v>
      </c>
      <c r="W22" t="b">
        <f t="shared" si="2"/>
        <v>1</v>
      </c>
      <c r="X22">
        <v>13585</v>
      </c>
      <c r="Y22" t="s">
        <v>197</v>
      </c>
      <c r="Z22" t="s">
        <v>224</v>
      </c>
      <c r="AA22" t="s">
        <v>214</v>
      </c>
      <c r="AB22" t="s">
        <v>215</v>
      </c>
      <c r="AC22" s="103">
        <v>45108</v>
      </c>
      <c r="AD22" s="103">
        <v>45291</v>
      </c>
    </row>
    <row r="23" spans="1:30" x14ac:dyDescent="0.25">
      <c r="A23" s="98">
        <v>17</v>
      </c>
      <c r="B23" s="48" t="s">
        <v>50</v>
      </c>
      <c r="C23" s="68" t="s">
        <v>51</v>
      </c>
      <c r="D23" s="82">
        <v>265</v>
      </c>
      <c r="E23" s="83">
        <v>0</v>
      </c>
      <c r="F23" s="84">
        <f t="shared" si="1"/>
        <v>30</v>
      </c>
      <c r="G23" s="85">
        <f t="shared" si="0"/>
        <v>265</v>
      </c>
      <c r="H23" s="85">
        <v>198</v>
      </c>
      <c r="I23" s="83">
        <v>0</v>
      </c>
      <c r="J23" s="86">
        <f t="shared" si="3"/>
        <v>22</v>
      </c>
      <c r="K23" s="85">
        <f t="shared" si="4"/>
        <v>198</v>
      </c>
      <c r="L23" s="87">
        <f t="shared" si="8"/>
        <v>463</v>
      </c>
      <c r="M23" s="88">
        <v>22.46</v>
      </c>
      <c r="N23" s="41"/>
      <c r="P23" t="b">
        <f t="shared" si="5"/>
        <v>1</v>
      </c>
      <c r="Q23">
        <v>12582</v>
      </c>
      <c r="R23" t="s">
        <v>50</v>
      </c>
      <c r="S23" t="s">
        <v>223</v>
      </c>
      <c r="T23" t="s">
        <v>214</v>
      </c>
      <c r="U23" t="s">
        <v>215</v>
      </c>
      <c r="V23" s="103">
        <v>45140</v>
      </c>
      <c r="W23" t="b">
        <f t="shared" si="2"/>
        <v>1</v>
      </c>
      <c r="X23">
        <v>12582</v>
      </c>
      <c r="Y23" t="s">
        <v>50</v>
      </c>
      <c r="Z23" t="s">
        <v>223</v>
      </c>
      <c r="AA23" t="s">
        <v>214</v>
      </c>
      <c r="AB23" t="s">
        <v>215</v>
      </c>
      <c r="AC23" s="103">
        <v>45140</v>
      </c>
      <c r="AD23" s="103">
        <v>45324</v>
      </c>
    </row>
    <row r="24" spans="1:30" x14ac:dyDescent="0.25">
      <c r="A24" s="98">
        <v>18</v>
      </c>
      <c r="B24" s="48" t="s">
        <v>211</v>
      </c>
      <c r="C24" s="68" t="s">
        <v>210</v>
      </c>
      <c r="D24" s="82">
        <v>265</v>
      </c>
      <c r="E24" s="83">
        <v>0</v>
      </c>
      <c r="F24" s="84">
        <f t="shared" si="1"/>
        <v>30</v>
      </c>
      <c r="G24" s="85">
        <f t="shared" si="0"/>
        <v>265</v>
      </c>
      <c r="H24" s="85">
        <v>198</v>
      </c>
      <c r="I24" s="83">
        <v>0</v>
      </c>
      <c r="J24" s="86">
        <f t="shared" si="3"/>
        <v>22</v>
      </c>
      <c r="K24" s="85">
        <f t="shared" si="4"/>
        <v>198</v>
      </c>
      <c r="L24" s="87">
        <f t="shared" si="8"/>
        <v>463</v>
      </c>
      <c r="M24" s="88">
        <v>22.46</v>
      </c>
      <c r="N24" s="100"/>
      <c r="P24" t="b">
        <f t="shared" si="5"/>
        <v>1</v>
      </c>
      <c r="Q24">
        <v>13687</v>
      </c>
      <c r="R24" t="s">
        <v>211</v>
      </c>
      <c r="S24" t="s">
        <v>225</v>
      </c>
      <c r="T24" t="s">
        <v>214</v>
      </c>
      <c r="U24" t="s">
        <v>215</v>
      </c>
      <c r="V24" s="103">
        <v>45139</v>
      </c>
      <c r="W24" t="b">
        <f t="shared" si="2"/>
        <v>1</v>
      </c>
      <c r="X24">
        <v>13687</v>
      </c>
      <c r="Y24" t="s">
        <v>211</v>
      </c>
      <c r="Z24" t="s">
        <v>225</v>
      </c>
      <c r="AA24" t="s">
        <v>214</v>
      </c>
      <c r="AB24" t="s">
        <v>215</v>
      </c>
      <c r="AC24" s="103">
        <v>45139</v>
      </c>
      <c r="AD24" s="103">
        <v>45323</v>
      </c>
    </row>
    <row r="25" spans="1:30" x14ac:dyDescent="0.25">
      <c r="A25" s="98">
        <v>19</v>
      </c>
      <c r="B25" s="72" t="s">
        <v>54</v>
      </c>
      <c r="C25" s="68" t="s">
        <v>55</v>
      </c>
      <c r="D25" s="82">
        <v>265</v>
      </c>
      <c r="E25" s="83">
        <v>0</v>
      </c>
      <c r="F25" s="84">
        <f t="shared" si="1"/>
        <v>30</v>
      </c>
      <c r="G25" s="85">
        <f t="shared" si="0"/>
        <v>265</v>
      </c>
      <c r="H25" s="85">
        <v>198</v>
      </c>
      <c r="I25" s="83">
        <v>0</v>
      </c>
      <c r="J25" s="86">
        <f t="shared" si="3"/>
        <v>22</v>
      </c>
      <c r="K25" s="85">
        <f t="shared" si="4"/>
        <v>198</v>
      </c>
      <c r="L25" s="87">
        <f t="shared" si="8"/>
        <v>463</v>
      </c>
      <c r="M25" s="88">
        <v>22.46</v>
      </c>
      <c r="N25" s="41"/>
      <c r="P25" t="b">
        <f t="shared" si="5"/>
        <v>1</v>
      </c>
      <c r="Q25">
        <v>10529</v>
      </c>
      <c r="R25" t="s">
        <v>54</v>
      </c>
      <c r="S25" t="s">
        <v>55</v>
      </c>
      <c r="T25" t="s">
        <v>214</v>
      </c>
      <c r="U25" t="s">
        <v>215</v>
      </c>
      <c r="V25" s="103">
        <v>45120</v>
      </c>
      <c r="W25" t="b">
        <f t="shared" si="2"/>
        <v>1</v>
      </c>
      <c r="X25">
        <v>10529</v>
      </c>
      <c r="Y25" t="s">
        <v>54</v>
      </c>
      <c r="Z25" t="s">
        <v>55</v>
      </c>
      <c r="AA25" t="s">
        <v>214</v>
      </c>
      <c r="AB25" t="s">
        <v>215</v>
      </c>
      <c r="AC25" s="103">
        <v>45120</v>
      </c>
      <c r="AD25" s="103">
        <v>45301</v>
      </c>
    </row>
    <row r="26" spans="1:30" ht="22.5" x14ac:dyDescent="0.25">
      <c r="A26" s="112">
        <v>20</v>
      </c>
      <c r="B26" s="111" t="s">
        <v>58</v>
      </c>
      <c r="C26" s="70" t="s">
        <v>59</v>
      </c>
      <c r="D26" s="74">
        <v>265</v>
      </c>
      <c r="E26" s="75">
        <v>-15</v>
      </c>
      <c r="F26" s="76">
        <f t="shared" si="1"/>
        <v>15</v>
      </c>
      <c r="G26" s="77">
        <f t="shared" si="0"/>
        <v>132.5</v>
      </c>
      <c r="H26" s="77">
        <v>198</v>
      </c>
      <c r="I26" s="75">
        <v>-22</v>
      </c>
      <c r="J26" s="78">
        <f t="shared" si="3"/>
        <v>0</v>
      </c>
      <c r="K26" s="77">
        <f t="shared" si="4"/>
        <v>0</v>
      </c>
      <c r="L26" s="79">
        <f t="shared" si="8"/>
        <v>132.5</v>
      </c>
      <c r="M26" s="80">
        <v>22.46</v>
      </c>
      <c r="N26" s="108" t="s">
        <v>280</v>
      </c>
      <c r="P26" t="b">
        <f t="shared" si="5"/>
        <v>1</v>
      </c>
      <c r="Q26">
        <v>11935</v>
      </c>
      <c r="R26" t="s">
        <v>58</v>
      </c>
      <c r="S26" t="s">
        <v>226</v>
      </c>
      <c r="T26" t="s">
        <v>214</v>
      </c>
      <c r="U26" t="s">
        <v>215</v>
      </c>
      <c r="V26" s="103">
        <v>45005</v>
      </c>
      <c r="W26" t="b">
        <f t="shared" si="2"/>
        <v>1</v>
      </c>
      <c r="X26">
        <v>11935</v>
      </c>
      <c r="Y26" t="s">
        <v>58</v>
      </c>
      <c r="Z26" t="s">
        <v>226</v>
      </c>
      <c r="AA26" t="s">
        <v>214</v>
      </c>
      <c r="AB26" t="s">
        <v>215</v>
      </c>
      <c r="AC26" s="103">
        <v>45189</v>
      </c>
      <c r="AD26" s="103">
        <v>45371</v>
      </c>
    </row>
    <row r="27" spans="1:30" x14ac:dyDescent="0.25">
      <c r="A27" s="98">
        <v>21</v>
      </c>
      <c r="B27" s="72" t="s">
        <v>60</v>
      </c>
      <c r="C27" s="81" t="s">
        <v>61</v>
      </c>
      <c r="D27" s="82">
        <v>265</v>
      </c>
      <c r="E27" s="83">
        <v>0</v>
      </c>
      <c r="F27" s="84">
        <f t="shared" si="1"/>
        <v>30</v>
      </c>
      <c r="G27" s="85">
        <f t="shared" si="0"/>
        <v>265</v>
      </c>
      <c r="H27" s="85">
        <v>198</v>
      </c>
      <c r="I27" s="83">
        <v>0</v>
      </c>
      <c r="J27" s="86">
        <f t="shared" si="3"/>
        <v>22</v>
      </c>
      <c r="K27" s="85">
        <f t="shared" si="4"/>
        <v>198</v>
      </c>
      <c r="L27" s="87">
        <f t="shared" si="8"/>
        <v>463</v>
      </c>
      <c r="M27" s="88">
        <v>22.46</v>
      </c>
      <c r="N27" s="41"/>
      <c r="P27" t="b">
        <f t="shared" si="5"/>
        <v>1</v>
      </c>
      <c r="Q27">
        <v>12418</v>
      </c>
      <c r="R27" t="s">
        <v>60</v>
      </c>
      <c r="S27" t="s">
        <v>227</v>
      </c>
      <c r="T27" t="s">
        <v>214</v>
      </c>
      <c r="U27" t="s">
        <v>215</v>
      </c>
      <c r="V27" s="103">
        <v>45109</v>
      </c>
      <c r="W27" t="b">
        <f t="shared" si="2"/>
        <v>1</v>
      </c>
      <c r="X27">
        <v>12418</v>
      </c>
      <c r="Y27" t="s">
        <v>60</v>
      </c>
      <c r="Z27" t="s">
        <v>227</v>
      </c>
      <c r="AA27" t="s">
        <v>214</v>
      </c>
      <c r="AB27" t="s">
        <v>215</v>
      </c>
      <c r="AC27" s="103">
        <v>45109</v>
      </c>
      <c r="AD27" s="103">
        <v>45293</v>
      </c>
    </row>
    <row r="28" spans="1:30" ht="22.5" x14ac:dyDescent="0.25">
      <c r="A28" s="112">
        <v>22</v>
      </c>
      <c r="B28" s="111" t="s">
        <v>208</v>
      </c>
      <c r="C28" s="70" t="s">
        <v>209</v>
      </c>
      <c r="D28" s="74">
        <v>265</v>
      </c>
      <c r="E28" s="75">
        <v>-15</v>
      </c>
      <c r="F28" s="76">
        <f t="shared" si="1"/>
        <v>15</v>
      </c>
      <c r="G28" s="77">
        <f t="shared" si="0"/>
        <v>132.5</v>
      </c>
      <c r="H28" s="77">
        <v>198</v>
      </c>
      <c r="I28" s="75">
        <v>-22</v>
      </c>
      <c r="J28" s="78">
        <f t="shared" si="3"/>
        <v>0</v>
      </c>
      <c r="K28" s="77">
        <f t="shared" si="4"/>
        <v>0</v>
      </c>
      <c r="L28" s="79">
        <f t="shared" si="8"/>
        <v>132.5</v>
      </c>
      <c r="M28" s="80">
        <v>22.46</v>
      </c>
      <c r="N28" s="108" t="s">
        <v>279</v>
      </c>
      <c r="P28" t="b">
        <f t="shared" si="5"/>
        <v>1</v>
      </c>
      <c r="Q28">
        <v>13690</v>
      </c>
      <c r="R28" t="s">
        <v>208</v>
      </c>
      <c r="S28" t="s">
        <v>209</v>
      </c>
      <c r="T28" t="s">
        <v>214</v>
      </c>
      <c r="U28" t="s">
        <v>215</v>
      </c>
      <c r="V28" s="103">
        <v>45139</v>
      </c>
      <c r="W28" t="b">
        <f t="shared" si="2"/>
        <v>1</v>
      </c>
      <c r="X28">
        <v>13690</v>
      </c>
      <c r="Y28" t="s">
        <v>208</v>
      </c>
      <c r="Z28" t="s">
        <v>209</v>
      </c>
      <c r="AA28" t="s">
        <v>214</v>
      </c>
      <c r="AB28" t="s">
        <v>215</v>
      </c>
      <c r="AC28" s="103">
        <v>45139</v>
      </c>
      <c r="AD28" s="103">
        <v>45323</v>
      </c>
    </row>
    <row r="29" spans="1:30" ht="22.5" x14ac:dyDescent="0.25">
      <c r="A29" s="98">
        <v>23</v>
      </c>
      <c r="B29" s="111" t="s">
        <v>139</v>
      </c>
      <c r="C29" s="70" t="s">
        <v>140</v>
      </c>
      <c r="D29" s="74">
        <v>265</v>
      </c>
      <c r="E29" s="75">
        <v>-15</v>
      </c>
      <c r="F29" s="76">
        <f t="shared" si="1"/>
        <v>15</v>
      </c>
      <c r="G29" s="77">
        <f t="shared" si="0"/>
        <v>132.5</v>
      </c>
      <c r="H29" s="77">
        <v>198</v>
      </c>
      <c r="I29" s="75">
        <v>-22</v>
      </c>
      <c r="J29" s="78">
        <f t="shared" si="3"/>
        <v>0</v>
      </c>
      <c r="K29" s="77">
        <f t="shared" si="4"/>
        <v>0</v>
      </c>
      <c r="L29" s="79">
        <f t="shared" si="8"/>
        <v>132.5</v>
      </c>
      <c r="M29" s="80">
        <v>22.46</v>
      </c>
      <c r="N29" s="108" t="s">
        <v>280</v>
      </c>
      <c r="P29" t="b">
        <f t="shared" si="5"/>
        <v>1</v>
      </c>
      <c r="Q29">
        <v>13203</v>
      </c>
      <c r="R29" t="s">
        <v>139</v>
      </c>
      <c r="S29" t="s">
        <v>140</v>
      </c>
      <c r="T29" t="s">
        <v>214</v>
      </c>
      <c r="U29" t="s">
        <v>215</v>
      </c>
      <c r="V29" s="103">
        <v>45017</v>
      </c>
      <c r="W29" t="b">
        <f t="shared" si="2"/>
        <v>1</v>
      </c>
      <c r="X29">
        <v>13203</v>
      </c>
      <c r="Y29" t="s">
        <v>139</v>
      </c>
      <c r="Z29" t="s">
        <v>140</v>
      </c>
      <c r="AA29" t="s">
        <v>214</v>
      </c>
      <c r="AB29" t="s">
        <v>215</v>
      </c>
      <c r="AC29" s="103">
        <v>45017</v>
      </c>
      <c r="AD29" s="103">
        <v>45200</v>
      </c>
    </row>
    <row r="30" spans="1:30" x14ac:dyDescent="0.25">
      <c r="A30" s="32"/>
      <c r="B30" s="52" t="s">
        <v>62</v>
      </c>
      <c r="C30" s="53" t="s">
        <v>63</v>
      </c>
      <c r="D30" s="90" t="s">
        <v>62</v>
      </c>
      <c r="E30" s="91"/>
      <c r="F30" s="54"/>
      <c r="G30" s="55">
        <f>SUM(G7:G29)</f>
        <v>5035</v>
      </c>
      <c r="H30" s="56"/>
      <c r="I30" s="63"/>
      <c r="J30" s="54"/>
      <c r="K30" s="57">
        <f>SUM(K7:K29)</f>
        <v>2772</v>
      </c>
      <c r="L30" s="92">
        <f>SUM(L7:L29)</f>
        <v>7807</v>
      </c>
      <c r="M30" s="92">
        <f>SUM(M7:M29)</f>
        <v>516.57999999999981</v>
      </c>
      <c r="N30" s="64"/>
    </row>
    <row r="31" spans="1:30" x14ac:dyDescent="0.25">
      <c r="A31" s="32">
        <v>24</v>
      </c>
      <c r="B31" s="58" t="s">
        <v>64</v>
      </c>
      <c r="C31" s="68" t="s">
        <v>65</v>
      </c>
      <c r="D31" s="82">
        <v>640</v>
      </c>
      <c r="E31" s="93">
        <v>0</v>
      </c>
      <c r="F31" s="84">
        <f t="shared" si="1"/>
        <v>30</v>
      </c>
      <c r="G31" s="85">
        <f t="shared" si="0"/>
        <v>640</v>
      </c>
      <c r="H31" s="85">
        <v>198</v>
      </c>
      <c r="I31" s="93">
        <v>0</v>
      </c>
      <c r="J31" s="86">
        <f t="shared" si="3"/>
        <v>22</v>
      </c>
      <c r="K31" s="85">
        <f t="shared" si="4"/>
        <v>198</v>
      </c>
      <c r="L31" s="87">
        <f>G31+K31</f>
        <v>838</v>
      </c>
      <c r="M31" s="40">
        <v>22.46</v>
      </c>
      <c r="N31" s="94"/>
      <c r="P31" t="b">
        <f t="shared" si="5"/>
        <v>1</v>
      </c>
      <c r="Q31">
        <v>12551</v>
      </c>
      <c r="R31" t="s">
        <v>64</v>
      </c>
      <c r="S31" t="s">
        <v>65</v>
      </c>
      <c r="T31" t="s">
        <v>228</v>
      </c>
      <c r="U31" t="s">
        <v>215</v>
      </c>
      <c r="V31" s="103">
        <v>45140</v>
      </c>
      <c r="W31" t="b">
        <f>Y31=B31</f>
        <v>1</v>
      </c>
      <c r="X31">
        <v>12551</v>
      </c>
      <c r="Y31" t="s">
        <v>64</v>
      </c>
      <c r="Z31" t="s">
        <v>65</v>
      </c>
      <c r="AA31" t="s">
        <v>228</v>
      </c>
      <c r="AB31" t="s">
        <v>215</v>
      </c>
      <c r="AC31" s="103">
        <v>45140</v>
      </c>
      <c r="AD31" s="103">
        <v>45324</v>
      </c>
    </row>
    <row r="32" spans="1:30" x14ac:dyDescent="0.25">
      <c r="A32" s="32">
        <f>A31+1</f>
        <v>25</v>
      </c>
      <c r="B32" s="58" t="s">
        <v>189</v>
      </c>
      <c r="C32" s="68" t="s">
        <v>188</v>
      </c>
      <c r="D32" s="82">
        <v>640</v>
      </c>
      <c r="E32" s="93">
        <v>0</v>
      </c>
      <c r="F32" s="84">
        <f t="shared" si="1"/>
        <v>30</v>
      </c>
      <c r="G32" s="85">
        <f t="shared" si="0"/>
        <v>640</v>
      </c>
      <c r="H32" s="85">
        <v>198</v>
      </c>
      <c r="I32" s="93">
        <v>0</v>
      </c>
      <c r="J32" s="86">
        <f t="shared" si="3"/>
        <v>22</v>
      </c>
      <c r="K32" s="85">
        <f t="shared" si="4"/>
        <v>198</v>
      </c>
      <c r="L32" s="87">
        <f>G32+K32</f>
        <v>838</v>
      </c>
      <c r="M32" s="88">
        <v>22.46</v>
      </c>
      <c r="N32" s="94"/>
      <c r="P32" t="b">
        <f t="shared" si="5"/>
        <v>1</v>
      </c>
      <c r="Q32">
        <v>13498</v>
      </c>
      <c r="R32" t="s">
        <v>189</v>
      </c>
      <c r="S32" t="s">
        <v>229</v>
      </c>
      <c r="T32" t="s">
        <v>228</v>
      </c>
      <c r="U32" t="s">
        <v>215</v>
      </c>
      <c r="V32" s="103">
        <v>45108</v>
      </c>
      <c r="W32" t="b">
        <f t="shared" ref="W32:W86" si="9">Y32=B32</f>
        <v>1</v>
      </c>
      <c r="X32">
        <v>13498</v>
      </c>
      <c r="Y32" t="s">
        <v>189</v>
      </c>
      <c r="Z32" t="s">
        <v>229</v>
      </c>
      <c r="AA32" t="s">
        <v>228</v>
      </c>
      <c r="AB32" t="s">
        <v>215</v>
      </c>
      <c r="AC32" s="103">
        <v>45108</v>
      </c>
      <c r="AD32" s="103">
        <v>45292</v>
      </c>
    </row>
    <row r="33" spans="1:35" x14ac:dyDescent="0.25">
      <c r="A33" s="32">
        <f t="shared" ref="A33:A86" si="10">A32+1</f>
        <v>26</v>
      </c>
      <c r="B33" s="58" t="s">
        <v>190</v>
      </c>
      <c r="C33" s="68" t="s">
        <v>201</v>
      </c>
      <c r="D33" s="82">
        <v>640</v>
      </c>
      <c r="E33" s="93">
        <v>0</v>
      </c>
      <c r="F33" s="84">
        <f t="shared" si="1"/>
        <v>30</v>
      </c>
      <c r="G33" s="85">
        <f t="shared" si="0"/>
        <v>640</v>
      </c>
      <c r="H33" s="85">
        <v>198</v>
      </c>
      <c r="I33" s="93">
        <v>0</v>
      </c>
      <c r="J33" s="86">
        <f t="shared" si="3"/>
        <v>22</v>
      </c>
      <c r="K33" s="85">
        <f t="shared" si="4"/>
        <v>198</v>
      </c>
      <c r="L33" s="87">
        <f t="shared" ref="L33:L34" si="11">G33+K33</f>
        <v>838</v>
      </c>
      <c r="M33" s="88">
        <v>22.46</v>
      </c>
      <c r="N33" s="94"/>
      <c r="P33" t="b">
        <f t="shared" si="5"/>
        <v>1</v>
      </c>
      <c r="Q33">
        <v>13501</v>
      </c>
      <c r="R33" t="s">
        <v>190</v>
      </c>
      <c r="S33" t="s">
        <v>201</v>
      </c>
      <c r="T33" t="s">
        <v>228</v>
      </c>
      <c r="U33" t="s">
        <v>215</v>
      </c>
      <c r="V33" s="103">
        <v>45108</v>
      </c>
      <c r="W33" t="b">
        <f t="shared" si="9"/>
        <v>1</v>
      </c>
      <c r="X33">
        <v>13501</v>
      </c>
      <c r="Y33" t="s">
        <v>190</v>
      </c>
      <c r="Z33" t="s">
        <v>201</v>
      </c>
      <c r="AA33" t="s">
        <v>228</v>
      </c>
      <c r="AB33" t="s">
        <v>215</v>
      </c>
      <c r="AC33" s="103">
        <v>45108</v>
      </c>
      <c r="AD33" s="103">
        <v>45292</v>
      </c>
    </row>
    <row r="34" spans="1:35" x14ac:dyDescent="0.25">
      <c r="A34" s="32">
        <f t="shared" si="10"/>
        <v>27</v>
      </c>
      <c r="B34" s="58" t="s">
        <v>254</v>
      </c>
      <c r="C34" s="68" t="s">
        <v>255</v>
      </c>
      <c r="D34" s="82">
        <v>640</v>
      </c>
      <c r="E34" s="93">
        <v>0</v>
      </c>
      <c r="F34" s="84">
        <f t="shared" si="1"/>
        <v>30</v>
      </c>
      <c r="G34" s="85">
        <f t="shared" si="0"/>
        <v>640</v>
      </c>
      <c r="H34" s="85">
        <v>198</v>
      </c>
      <c r="I34" s="93">
        <v>0</v>
      </c>
      <c r="J34" s="86">
        <f t="shared" si="3"/>
        <v>22</v>
      </c>
      <c r="K34" s="85">
        <f t="shared" si="4"/>
        <v>198</v>
      </c>
      <c r="L34" s="87">
        <f t="shared" si="11"/>
        <v>838</v>
      </c>
      <c r="M34" s="88">
        <v>22.46</v>
      </c>
      <c r="N34" s="104"/>
      <c r="V34" s="103"/>
      <c r="W34" t="b">
        <f t="shared" si="9"/>
        <v>1</v>
      </c>
      <c r="X34">
        <v>13854</v>
      </c>
      <c r="Y34" t="s">
        <v>254</v>
      </c>
      <c r="Z34" t="s">
        <v>255</v>
      </c>
      <c r="AA34" t="s">
        <v>228</v>
      </c>
      <c r="AB34" t="s">
        <v>215</v>
      </c>
      <c r="AC34" s="103">
        <v>45170</v>
      </c>
      <c r="AD34" s="103">
        <v>45352</v>
      </c>
      <c r="AI34" t="s">
        <v>278</v>
      </c>
    </row>
    <row r="35" spans="1:35" x14ac:dyDescent="0.25">
      <c r="A35" s="32">
        <f t="shared" si="10"/>
        <v>28</v>
      </c>
      <c r="B35" s="48" t="s">
        <v>68</v>
      </c>
      <c r="C35" s="68" t="s">
        <v>69</v>
      </c>
      <c r="D35" s="82">
        <v>640</v>
      </c>
      <c r="E35" s="93">
        <v>0</v>
      </c>
      <c r="F35" s="84">
        <f t="shared" si="1"/>
        <v>30</v>
      </c>
      <c r="G35" s="85">
        <f t="shared" si="0"/>
        <v>640</v>
      </c>
      <c r="H35" s="85">
        <v>198</v>
      </c>
      <c r="I35" s="93">
        <v>0</v>
      </c>
      <c r="J35" s="86">
        <f t="shared" si="3"/>
        <v>22</v>
      </c>
      <c r="K35" s="85">
        <f t="shared" si="4"/>
        <v>198</v>
      </c>
      <c r="L35" s="87">
        <f>G35+K35</f>
        <v>838</v>
      </c>
      <c r="M35" s="88">
        <v>22.46</v>
      </c>
      <c r="N35" s="41"/>
      <c r="P35" t="b">
        <f t="shared" si="5"/>
        <v>1</v>
      </c>
      <c r="Q35">
        <v>12550</v>
      </c>
      <c r="R35" t="s">
        <v>68</v>
      </c>
      <c r="S35" t="s">
        <v>69</v>
      </c>
      <c r="T35" t="s">
        <v>228</v>
      </c>
      <c r="U35" t="s">
        <v>215</v>
      </c>
      <c r="V35" s="103">
        <v>45140</v>
      </c>
      <c r="W35" t="b">
        <f t="shared" si="9"/>
        <v>1</v>
      </c>
      <c r="X35">
        <v>12550</v>
      </c>
      <c r="Y35" t="s">
        <v>68</v>
      </c>
      <c r="Z35" t="s">
        <v>69</v>
      </c>
      <c r="AA35" t="s">
        <v>228</v>
      </c>
      <c r="AB35" t="s">
        <v>215</v>
      </c>
      <c r="AC35" s="103">
        <v>45140</v>
      </c>
      <c r="AD35" s="103">
        <v>45324</v>
      </c>
    </row>
    <row r="36" spans="1:35" s="105" customFormat="1" x14ac:dyDescent="0.25">
      <c r="A36" s="32">
        <f t="shared" si="10"/>
        <v>29</v>
      </c>
      <c r="B36" s="48" t="s">
        <v>259</v>
      </c>
      <c r="C36" s="68" t="s">
        <v>258</v>
      </c>
      <c r="D36" s="82">
        <v>640</v>
      </c>
      <c r="E36" s="93">
        <v>0</v>
      </c>
      <c r="F36" s="84">
        <f t="shared" si="1"/>
        <v>30</v>
      </c>
      <c r="G36" s="85">
        <f t="shared" si="0"/>
        <v>640</v>
      </c>
      <c r="H36" s="85">
        <v>198</v>
      </c>
      <c r="I36" s="93">
        <v>0</v>
      </c>
      <c r="J36" s="86">
        <f t="shared" si="3"/>
        <v>22</v>
      </c>
      <c r="K36" s="85">
        <f t="shared" si="4"/>
        <v>198</v>
      </c>
      <c r="L36" s="87">
        <f>G36+K36</f>
        <v>838</v>
      </c>
      <c r="M36" s="88">
        <v>22.46</v>
      </c>
      <c r="N36" s="104"/>
      <c r="V36" s="106"/>
      <c r="W36" t="b">
        <f t="shared" si="9"/>
        <v>1</v>
      </c>
      <c r="X36">
        <v>13896</v>
      </c>
      <c r="Y36" t="s">
        <v>259</v>
      </c>
      <c r="Z36" t="s">
        <v>264</v>
      </c>
      <c r="AA36" t="s">
        <v>228</v>
      </c>
      <c r="AB36" t="s">
        <v>215</v>
      </c>
      <c r="AC36" s="103">
        <v>45170</v>
      </c>
      <c r="AD36" s="103">
        <v>45352</v>
      </c>
    </row>
    <row r="37" spans="1:35" ht="22.5" x14ac:dyDescent="0.25">
      <c r="A37" s="32">
        <f t="shared" si="10"/>
        <v>30</v>
      </c>
      <c r="B37" s="60" t="s">
        <v>70</v>
      </c>
      <c r="C37" s="49" t="s">
        <v>71</v>
      </c>
      <c r="D37" s="74">
        <v>640</v>
      </c>
      <c r="E37" s="110">
        <v>-15</v>
      </c>
      <c r="F37" s="76">
        <f t="shared" si="1"/>
        <v>15</v>
      </c>
      <c r="G37" s="77">
        <f t="shared" si="0"/>
        <v>320</v>
      </c>
      <c r="H37" s="77">
        <v>198</v>
      </c>
      <c r="I37" s="110">
        <v>-22</v>
      </c>
      <c r="J37" s="78">
        <f t="shared" si="3"/>
        <v>0</v>
      </c>
      <c r="K37" s="77">
        <f t="shared" si="4"/>
        <v>0</v>
      </c>
      <c r="L37" s="79">
        <f>G37+K37</f>
        <v>320</v>
      </c>
      <c r="M37" s="80">
        <v>22.46</v>
      </c>
      <c r="N37" s="108" t="s">
        <v>283</v>
      </c>
      <c r="P37" t="b">
        <f t="shared" si="5"/>
        <v>1</v>
      </c>
      <c r="Q37">
        <v>10471</v>
      </c>
      <c r="R37" t="s">
        <v>70</v>
      </c>
      <c r="S37" t="s">
        <v>71</v>
      </c>
      <c r="T37" t="s">
        <v>228</v>
      </c>
      <c r="U37" t="s">
        <v>215</v>
      </c>
      <c r="V37" s="103">
        <v>45122</v>
      </c>
      <c r="W37" t="b">
        <f t="shared" si="9"/>
        <v>1</v>
      </c>
      <c r="X37">
        <v>10471</v>
      </c>
      <c r="Y37" t="s">
        <v>70</v>
      </c>
      <c r="Z37" t="s">
        <v>71</v>
      </c>
      <c r="AA37" t="s">
        <v>228</v>
      </c>
      <c r="AB37" t="s">
        <v>215</v>
      </c>
      <c r="AC37" s="103">
        <v>45122</v>
      </c>
      <c r="AD37" s="103">
        <v>45306</v>
      </c>
    </row>
    <row r="38" spans="1:35" x14ac:dyDescent="0.25">
      <c r="A38" s="32">
        <f t="shared" si="10"/>
        <v>31</v>
      </c>
      <c r="B38" s="48" t="s">
        <v>142</v>
      </c>
      <c r="C38" s="68" t="s">
        <v>141</v>
      </c>
      <c r="D38" s="82">
        <v>640</v>
      </c>
      <c r="E38" s="93">
        <v>0</v>
      </c>
      <c r="F38" s="84">
        <f t="shared" si="1"/>
        <v>30</v>
      </c>
      <c r="G38" s="85">
        <f t="shared" si="0"/>
        <v>640</v>
      </c>
      <c r="H38" s="85">
        <v>198</v>
      </c>
      <c r="I38" s="93">
        <v>0</v>
      </c>
      <c r="J38" s="86">
        <f t="shared" si="3"/>
        <v>22</v>
      </c>
      <c r="K38" s="85">
        <f t="shared" si="4"/>
        <v>198</v>
      </c>
      <c r="L38" s="87">
        <f t="shared" ref="L38:L48" si="12">G38+K38</f>
        <v>838</v>
      </c>
      <c r="M38" s="40">
        <v>22.46</v>
      </c>
      <c r="N38" s="41"/>
      <c r="P38" t="b">
        <f t="shared" si="5"/>
        <v>1</v>
      </c>
      <c r="Q38">
        <v>13175</v>
      </c>
      <c r="R38" t="s">
        <v>142</v>
      </c>
      <c r="S38" t="s">
        <v>141</v>
      </c>
      <c r="T38" t="s">
        <v>228</v>
      </c>
      <c r="U38" t="s">
        <v>215</v>
      </c>
      <c r="V38" s="103">
        <v>45047</v>
      </c>
      <c r="W38" t="b">
        <f t="shared" si="9"/>
        <v>1</v>
      </c>
      <c r="X38">
        <v>13175</v>
      </c>
      <c r="Y38" t="s">
        <v>142</v>
      </c>
      <c r="Z38" t="s">
        <v>141</v>
      </c>
      <c r="AA38" t="s">
        <v>228</v>
      </c>
      <c r="AB38" t="s">
        <v>215</v>
      </c>
      <c r="AC38" s="103">
        <v>45047</v>
      </c>
      <c r="AD38" s="103">
        <v>45231</v>
      </c>
    </row>
    <row r="39" spans="1:35" x14ac:dyDescent="0.25">
      <c r="A39" s="32">
        <f t="shared" si="10"/>
        <v>32</v>
      </c>
      <c r="B39" s="117" t="s">
        <v>76</v>
      </c>
      <c r="C39" s="114" t="s">
        <v>77</v>
      </c>
      <c r="D39" s="118">
        <v>640</v>
      </c>
      <c r="E39" s="119">
        <v>0</v>
      </c>
      <c r="F39" s="120">
        <f t="shared" si="1"/>
        <v>30</v>
      </c>
      <c r="G39" s="121">
        <f t="shared" si="0"/>
        <v>640</v>
      </c>
      <c r="H39" s="121">
        <v>198</v>
      </c>
      <c r="I39" s="119">
        <v>-22</v>
      </c>
      <c r="J39" s="122">
        <f t="shared" si="3"/>
        <v>0</v>
      </c>
      <c r="K39" s="121">
        <f t="shared" si="4"/>
        <v>0</v>
      </c>
      <c r="L39" s="123">
        <f t="shared" si="12"/>
        <v>640</v>
      </c>
      <c r="M39" s="124">
        <v>22.46</v>
      </c>
      <c r="N39" s="100" t="s">
        <v>271</v>
      </c>
      <c r="P39" t="b">
        <f t="shared" si="5"/>
        <v>1</v>
      </c>
      <c r="Q39">
        <v>11728</v>
      </c>
      <c r="R39" t="s">
        <v>76</v>
      </c>
      <c r="S39" t="s">
        <v>230</v>
      </c>
      <c r="T39" t="s">
        <v>228</v>
      </c>
      <c r="U39" t="s">
        <v>215</v>
      </c>
      <c r="V39" s="103">
        <v>44974</v>
      </c>
      <c r="W39" t="b">
        <f t="shared" si="9"/>
        <v>1</v>
      </c>
      <c r="X39">
        <v>11728</v>
      </c>
      <c r="Y39" t="s">
        <v>76</v>
      </c>
      <c r="Z39" t="s">
        <v>230</v>
      </c>
      <c r="AA39" t="s">
        <v>228</v>
      </c>
      <c r="AB39" t="s">
        <v>215</v>
      </c>
      <c r="AC39" s="103">
        <v>45156</v>
      </c>
      <c r="AD39" s="103">
        <v>45340</v>
      </c>
    </row>
    <row r="40" spans="1:35" x14ac:dyDescent="0.25">
      <c r="A40" s="32">
        <f t="shared" si="10"/>
        <v>33</v>
      </c>
      <c r="B40" s="48" t="s">
        <v>78</v>
      </c>
      <c r="C40" s="68" t="s">
        <v>79</v>
      </c>
      <c r="D40" s="82">
        <v>640</v>
      </c>
      <c r="E40" s="93">
        <v>0</v>
      </c>
      <c r="F40" s="84">
        <f t="shared" si="1"/>
        <v>30</v>
      </c>
      <c r="G40" s="85">
        <f t="shared" si="0"/>
        <v>640</v>
      </c>
      <c r="H40" s="85">
        <v>198</v>
      </c>
      <c r="I40" s="93">
        <v>0</v>
      </c>
      <c r="J40" s="86">
        <f t="shared" si="3"/>
        <v>22</v>
      </c>
      <c r="K40" s="85">
        <f t="shared" si="4"/>
        <v>198</v>
      </c>
      <c r="L40" s="87">
        <f t="shared" si="12"/>
        <v>838</v>
      </c>
      <c r="M40" s="40">
        <v>22.46</v>
      </c>
      <c r="N40" s="41"/>
      <c r="P40" t="b">
        <f t="shared" si="5"/>
        <v>1</v>
      </c>
      <c r="Q40">
        <v>12450</v>
      </c>
      <c r="R40" t="s">
        <v>78</v>
      </c>
      <c r="S40" t="s">
        <v>79</v>
      </c>
      <c r="T40" t="s">
        <v>228</v>
      </c>
      <c r="U40" t="s">
        <v>215</v>
      </c>
      <c r="V40" s="103">
        <v>45109</v>
      </c>
      <c r="W40" t="b">
        <f t="shared" si="9"/>
        <v>1</v>
      </c>
      <c r="X40">
        <v>12450</v>
      </c>
      <c r="Y40" t="s">
        <v>78</v>
      </c>
      <c r="Z40" t="s">
        <v>79</v>
      </c>
      <c r="AA40" t="s">
        <v>228</v>
      </c>
      <c r="AB40" t="s">
        <v>215</v>
      </c>
      <c r="AC40" s="103">
        <v>45109</v>
      </c>
      <c r="AD40" s="103">
        <v>45293</v>
      </c>
    </row>
    <row r="41" spans="1:35" x14ac:dyDescent="0.25">
      <c r="A41" s="32">
        <f t="shared" si="10"/>
        <v>34</v>
      </c>
      <c r="B41" s="48" t="s">
        <v>206</v>
      </c>
      <c r="C41" s="68" t="s">
        <v>207</v>
      </c>
      <c r="D41" s="82">
        <v>640</v>
      </c>
      <c r="E41" s="93">
        <v>0</v>
      </c>
      <c r="F41" s="84">
        <f t="shared" si="1"/>
        <v>30</v>
      </c>
      <c r="G41" s="85">
        <f t="shared" si="0"/>
        <v>640</v>
      </c>
      <c r="H41" s="85">
        <v>198</v>
      </c>
      <c r="I41" s="93">
        <v>0</v>
      </c>
      <c r="J41" s="86">
        <f t="shared" si="3"/>
        <v>22</v>
      </c>
      <c r="K41" s="85">
        <f t="shared" si="4"/>
        <v>198</v>
      </c>
      <c r="L41" s="87">
        <f t="shared" si="12"/>
        <v>838</v>
      </c>
      <c r="M41" s="88">
        <v>22.46</v>
      </c>
      <c r="N41" s="100"/>
      <c r="P41" t="b">
        <f t="shared" si="5"/>
        <v>1</v>
      </c>
      <c r="Q41">
        <v>13692</v>
      </c>
      <c r="R41" t="s">
        <v>206</v>
      </c>
      <c r="S41" t="s">
        <v>207</v>
      </c>
      <c r="T41" t="s">
        <v>228</v>
      </c>
      <c r="U41" t="s">
        <v>215</v>
      </c>
      <c r="V41" s="103">
        <v>45139</v>
      </c>
      <c r="W41" t="b">
        <f t="shared" si="9"/>
        <v>1</v>
      </c>
      <c r="X41">
        <v>13692</v>
      </c>
      <c r="Y41" t="s">
        <v>206</v>
      </c>
      <c r="Z41" t="s">
        <v>207</v>
      </c>
      <c r="AA41" t="s">
        <v>228</v>
      </c>
      <c r="AB41" t="s">
        <v>215</v>
      </c>
      <c r="AC41" s="103">
        <v>45139</v>
      </c>
      <c r="AD41" s="103">
        <v>45323</v>
      </c>
    </row>
    <row r="42" spans="1:35" x14ac:dyDescent="0.25">
      <c r="A42" s="32">
        <f t="shared" si="10"/>
        <v>35</v>
      </c>
      <c r="B42" s="48" t="s">
        <v>80</v>
      </c>
      <c r="C42" s="68" t="s">
        <v>193</v>
      </c>
      <c r="D42" s="82">
        <v>640</v>
      </c>
      <c r="E42" s="93">
        <v>0</v>
      </c>
      <c r="F42" s="84">
        <f t="shared" si="1"/>
        <v>30</v>
      </c>
      <c r="G42" s="85">
        <f t="shared" si="0"/>
        <v>640</v>
      </c>
      <c r="H42" s="85">
        <v>198</v>
      </c>
      <c r="I42" s="93">
        <v>0</v>
      </c>
      <c r="J42" s="86">
        <f t="shared" si="3"/>
        <v>22</v>
      </c>
      <c r="K42" s="85">
        <f t="shared" si="4"/>
        <v>198</v>
      </c>
      <c r="L42" s="87">
        <f t="shared" si="12"/>
        <v>838</v>
      </c>
      <c r="M42" s="40">
        <v>22.46</v>
      </c>
      <c r="N42" s="41"/>
      <c r="P42" t="b">
        <f t="shared" si="5"/>
        <v>1</v>
      </c>
      <c r="Q42">
        <v>13465</v>
      </c>
      <c r="R42" t="s">
        <v>80</v>
      </c>
      <c r="S42" t="s">
        <v>231</v>
      </c>
      <c r="T42" t="s">
        <v>228</v>
      </c>
      <c r="U42" t="s">
        <v>215</v>
      </c>
      <c r="V42" s="103">
        <v>45108</v>
      </c>
      <c r="W42" t="b">
        <f t="shared" si="9"/>
        <v>1</v>
      </c>
      <c r="X42">
        <v>13465</v>
      </c>
      <c r="Y42" t="s">
        <v>80</v>
      </c>
      <c r="Z42" t="s">
        <v>231</v>
      </c>
      <c r="AA42" t="s">
        <v>228</v>
      </c>
      <c r="AB42" t="s">
        <v>215</v>
      </c>
      <c r="AC42" s="103">
        <v>45108</v>
      </c>
      <c r="AD42" s="103">
        <v>45292</v>
      </c>
    </row>
    <row r="43" spans="1:35" x14ac:dyDescent="0.25">
      <c r="A43" s="32">
        <f t="shared" si="10"/>
        <v>36</v>
      </c>
      <c r="B43" s="101" t="s">
        <v>181</v>
      </c>
      <c r="C43" s="68" t="s">
        <v>175</v>
      </c>
      <c r="D43" s="82">
        <v>640</v>
      </c>
      <c r="E43" s="93">
        <v>0</v>
      </c>
      <c r="F43" s="84">
        <f t="shared" si="1"/>
        <v>30</v>
      </c>
      <c r="G43" s="85">
        <f t="shared" si="0"/>
        <v>640</v>
      </c>
      <c r="H43" s="85">
        <v>198</v>
      </c>
      <c r="I43" s="93">
        <v>0</v>
      </c>
      <c r="J43" s="86">
        <f t="shared" si="3"/>
        <v>22</v>
      </c>
      <c r="K43" s="85">
        <f t="shared" si="4"/>
        <v>198</v>
      </c>
      <c r="L43" s="87">
        <f t="shared" si="12"/>
        <v>838</v>
      </c>
      <c r="M43" s="88">
        <v>22.46</v>
      </c>
      <c r="N43" s="43"/>
      <c r="P43" t="b">
        <f t="shared" si="5"/>
        <v>1</v>
      </c>
      <c r="Q43">
        <v>13426</v>
      </c>
      <c r="R43" t="s">
        <v>181</v>
      </c>
      <c r="S43" t="s">
        <v>175</v>
      </c>
      <c r="T43" t="s">
        <v>228</v>
      </c>
      <c r="U43" t="s">
        <v>215</v>
      </c>
      <c r="V43" s="103">
        <v>45108</v>
      </c>
      <c r="W43" t="b">
        <f t="shared" si="9"/>
        <v>1</v>
      </c>
      <c r="X43">
        <v>13426</v>
      </c>
      <c r="Y43" t="s">
        <v>181</v>
      </c>
      <c r="Z43" t="s">
        <v>175</v>
      </c>
      <c r="AA43" t="s">
        <v>228</v>
      </c>
      <c r="AB43" t="s">
        <v>215</v>
      </c>
      <c r="AC43" s="103">
        <v>45108</v>
      </c>
      <c r="AD43" s="103">
        <v>45292</v>
      </c>
    </row>
    <row r="44" spans="1:35" x14ac:dyDescent="0.25">
      <c r="A44" s="32">
        <f t="shared" si="10"/>
        <v>37</v>
      </c>
      <c r="B44" s="61" t="s">
        <v>182</v>
      </c>
      <c r="C44" s="68" t="s">
        <v>173</v>
      </c>
      <c r="D44" s="82">
        <v>640</v>
      </c>
      <c r="E44" s="93">
        <v>0</v>
      </c>
      <c r="F44" s="84">
        <f t="shared" si="1"/>
        <v>30</v>
      </c>
      <c r="G44" s="85">
        <f t="shared" si="0"/>
        <v>640</v>
      </c>
      <c r="H44" s="85">
        <v>198</v>
      </c>
      <c r="I44" s="93">
        <v>0</v>
      </c>
      <c r="J44" s="86">
        <f t="shared" si="3"/>
        <v>22</v>
      </c>
      <c r="K44" s="85">
        <f t="shared" si="4"/>
        <v>198</v>
      </c>
      <c r="L44" s="87">
        <f t="shared" si="12"/>
        <v>838</v>
      </c>
      <c r="M44" s="88">
        <v>22.46</v>
      </c>
      <c r="N44" s="43"/>
      <c r="P44" t="b">
        <f t="shared" si="5"/>
        <v>1</v>
      </c>
      <c r="Q44">
        <v>13450</v>
      </c>
      <c r="R44" t="s">
        <v>182</v>
      </c>
      <c r="S44" t="s">
        <v>173</v>
      </c>
      <c r="T44" t="s">
        <v>228</v>
      </c>
      <c r="U44" t="s">
        <v>215</v>
      </c>
      <c r="V44" s="103">
        <v>45108</v>
      </c>
      <c r="W44" t="b">
        <f t="shared" si="9"/>
        <v>1</v>
      </c>
      <c r="X44">
        <v>13450</v>
      </c>
      <c r="Y44" t="s">
        <v>182</v>
      </c>
      <c r="Z44" t="s">
        <v>173</v>
      </c>
      <c r="AA44" t="s">
        <v>228</v>
      </c>
      <c r="AB44" t="s">
        <v>215</v>
      </c>
      <c r="AC44" s="103">
        <v>45108</v>
      </c>
      <c r="AD44" s="103">
        <v>45292</v>
      </c>
    </row>
    <row r="45" spans="1:35" x14ac:dyDescent="0.25">
      <c r="A45" s="32">
        <f t="shared" si="10"/>
        <v>38</v>
      </c>
      <c r="B45" s="61" t="s">
        <v>265</v>
      </c>
      <c r="C45" s="68" t="s">
        <v>266</v>
      </c>
      <c r="D45" s="82">
        <v>640</v>
      </c>
      <c r="E45" s="93">
        <v>0</v>
      </c>
      <c r="F45" s="84">
        <f t="shared" si="1"/>
        <v>30</v>
      </c>
      <c r="G45" s="85">
        <f t="shared" si="0"/>
        <v>640</v>
      </c>
      <c r="H45" s="85">
        <v>198</v>
      </c>
      <c r="I45" s="93">
        <v>0</v>
      </c>
      <c r="J45" s="86">
        <f t="shared" si="3"/>
        <v>22</v>
      </c>
      <c r="K45" s="85">
        <f t="shared" si="4"/>
        <v>198</v>
      </c>
      <c r="L45" s="87">
        <f t="shared" si="12"/>
        <v>838</v>
      </c>
      <c r="M45" s="88">
        <v>22.46</v>
      </c>
      <c r="N45" s="43"/>
      <c r="V45" s="103"/>
      <c r="AC45" s="103"/>
      <c r="AD45" s="103"/>
    </row>
    <row r="46" spans="1:35" x14ac:dyDescent="0.25">
      <c r="A46" s="32">
        <f t="shared" si="10"/>
        <v>39</v>
      </c>
      <c r="B46" s="48" t="s">
        <v>161</v>
      </c>
      <c r="C46" s="68" t="s">
        <v>160</v>
      </c>
      <c r="D46" s="82">
        <v>640</v>
      </c>
      <c r="E46" s="93">
        <v>0</v>
      </c>
      <c r="F46" s="84">
        <f t="shared" si="1"/>
        <v>30</v>
      </c>
      <c r="G46" s="85">
        <f t="shared" si="0"/>
        <v>640</v>
      </c>
      <c r="H46" s="85">
        <v>198</v>
      </c>
      <c r="I46" s="93">
        <v>0</v>
      </c>
      <c r="J46" s="86">
        <f t="shared" si="3"/>
        <v>22</v>
      </c>
      <c r="K46" s="85">
        <f t="shared" si="4"/>
        <v>198</v>
      </c>
      <c r="L46" s="87">
        <f t="shared" si="12"/>
        <v>838</v>
      </c>
      <c r="M46" s="40">
        <v>22.46</v>
      </c>
      <c r="N46" s="43"/>
      <c r="P46" t="b">
        <f t="shared" si="5"/>
        <v>1</v>
      </c>
      <c r="Q46">
        <v>13335</v>
      </c>
      <c r="R46" t="s">
        <v>161</v>
      </c>
      <c r="S46" t="s">
        <v>232</v>
      </c>
      <c r="T46" t="s">
        <v>228</v>
      </c>
      <c r="U46" t="s">
        <v>215</v>
      </c>
      <c r="V46" s="103">
        <v>45078</v>
      </c>
      <c r="W46" t="b">
        <f t="shared" si="9"/>
        <v>1</v>
      </c>
      <c r="X46">
        <v>13335</v>
      </c>
      <c r="Y46" t="s">
        <v>161</v>
      </c>
      <c r="Z46" t="s">
        <v>232</v>
      </c>
      <c r="AA46" t="s">
        <v>228</v>
      </c>
      <c r="AB46" t="s">
        <v>215</v>
      </c>
      <c r="AC46" s="103">
        <v>45078</v>
      </c>
      <c r="AD46" s="103">
        <v>45261</v>
      </c>
    </row>
    <row r="47" spans="1:35" x14ac:dyDescent="0.25">
      <c r="A47" s="32">
        <f t="shared" si="10"/>
        <v>40</v>
      </c>
      <c r="B47" s="48" t="s">
        <v>128</v>
      </c>
      <c r="C47" s="68" t="s">
        <v>130</v>
      </c>
      <c r="D47" s="82">
        <v>640</v>
      </c>
      <c r="E47" s="93">
        <v>0</v>
      </c>
      <c r="F47" s="84">
        <f t="shared" si="1"/>
        <v>30</v>
      </c>
      <c r="G47" s="85">
        <f t="shared" si="0"/>
        <v>640</v>
      </c>
      <c r="H47" s="85">
        <v>198</v>
      </c>
      <c r="I47" s="93">
        <v>0</v>
      </c>
      <c r="J47" s="86">
        <f t="shared" si="3"/>
        <v>22</v>
      </c>
      <c r="K47" s="85">
        <f t="shared" si="4"/>
        <v>198</v>
      </c>
      <c r="L47" s="87">
        <f t="shared" si="12"/>
        <v>838</v>
      </c>
      <c r="M47" s="40">
        <v>22.46</v>
      </c>
      <c r="N47" s="41"/>
      <c r="P47" t="b">
        <f t="shared" si="5"/>
        <v>1</v>
      </c>
      <c r="Q47">
        <v>12670</v>
      </c>
      <c r="R47" t="s">
        <v>128</v>
      </c>
      <c r="S47" t="s">
        <v>233</v>
      </c>
      <c r="T47" t="s">
        <v>228</v>
      </c>
      <c r="U47" t="s">
        <v>215</v>
      </c>
      <c r="V47" s="103">
        <v>45109</v>
      </c>
      <c r="W47" t="b">
        <f t="shared" si="9"/>
        <v>1</v>
      </c>
      <c r="X47">
        <v>12670</v>
      </c>
      <c r="Y47" t="s">
        <v>128</v>
      </c>
      <c r="Z47" t="s">
        <v>233</v>
      </c>
      <c r="AA47" t="s">
        <v>228</v>
      </c>
      <c r="AB47" t="s">
        <v>215</v>
      </c>
      <c r="AC47" s="103">
        <v>45109</v>
      </c>
      <c r="AD47" s="103">
        <v>45293</v>
      </c>
    </row>
    <row r="48" spans="1:35" x14ac:dyDescent="0.25">
      <c r="A48" s="32">
        <f t="shared" si="10"/>
        <v>41</v>
      </c>
      <c r="B48" s="48" t="s">
        <v>145</v>
      </c>
      <c r="C48" s="68" t="s">
        <v>143</v>
      </c>
      <c r="D48" s="82">
        <v>640</v>
      </c>
      <c r="E48" s="93">
        <v>0</v>
      </c>
      <c r="F48" s="84">
        <f t="shared" si="1"/>
        <v>30</v>
      </c>
      <c r="G48" s="85">
        <f t="shared" si="0"/>
        <v>640</v>
      </c>
      <c r="H48" s="85">
        <v>198</v>
      </c>
      <c r="I48" s="93">
        <v>0</v>
      </c>
      <c r="J48" s="86">
        <f t="shared" si="3"/>
        <v>22</v>
      </c>
      <c r="K48" s="85">
        <f t="shared" si="4"/>
        <v>198</v>
      </c>
      <c r="L48" s="87">
        <f t="shared" si="12"/>
        <v>838</v>
      </c>
      <c r="M48" s="40">
        <v>22.46</v>
      </c>
      <c r="N48" s="41"/>
      <c r="P48" t="b">
        <f t="shared" si="5"/>
        <v>1</v>
      </c>
      <c r="Q48">
        <v>13227</v>
      </c>
      <c r="R48" t="s">
        <v>145</v>
      </c>
      <c r="S48" t="s">
        <v>234</v>
      </c>
      <c r="T48" t="s">
        <v>228</v>
      </c>
      <c r="U48" t="s">
        <v>215</v>
      </c>
      <c r="V48" s="103">
        <v>45047</v>
      </c>
      <c r="W48" t="b">
        <f t="shared" si="9"/>
        <v>1</v>
      </c>
      <c r="X48">
        <v>13227</v>
      </c>
      <c r="Y48" t="s">
        <v>145</v>
      </c>
      <c r="Z48" t="s">
        <v>234</v>
      </c>
      <c r="AA48" t="s">
        <v>228</v>
      </c>
      <c r="AB48" t="s">
        <v>215</v>
      </c>
      <c r="AC48" s="103">
        <v>45047</v>
      </c>
      <c r="AD48" s="103">
        <v>45231</v>
      </c>
    </row>
    <row r="49" spans="1:30" x14ac:dyDescent="0.25">
      <c r="A49" s="32">
        <f t="shared" si="10"/>
        <v>42</v>
      </c>
      <c r="B49" s="48" t="s">
        <v>83</v>
      </c>
      <c r="C49" s="114" t="s">
        <v>84</v>
      </c>
      <c r="D49" s="118">
        <v>640</v>
      </c>
      <c r="E49" s="119">
        <v>0</v>
      </c>
      <c r="F49" s="120">
        <f t="shared" si="1"/>
        <v>30</v>
      </c>
      <c r="G49" s="121">
        <f t="shared" si="0"/>
        <v>640</v>
      </c>
      <c r="H49" s="121">
        <v>198</v>
      </c>
      <c r="I49" s="119">
        <v>-7</v>
      </c>
      <c r="J49" s="122">
        <f t="shared" si="3"/>
        <v>15</v>
      </c>
      <c r="K49" s="121">
        <f t="shared" si="4"/>
        <v>135</v>
      </c>
      <c r="L49" s="123">
        <f>G49+K49</f>
        <v>775</v>
      </c>
      <c r="M49" s="124">
        <v>22.46</v>
      </c>
      <c r="N49" s="100" t="s">
        <v>286</v>
      </c>
      <c r="P49" t="b">
        <f t="shared" si="5"/>
        <v>1</v>
      </c>
      <c r="Q49">
        <v>12407</v>
      </c>
      <c r="R49" t="s">
        <v>83</v>
      </c>
      <c r="S49" t="s">
        <v>235</v>
      </c>
      <c r="T49" t="s">
        <v>228</v>
      </c>
      <c r="U49" t="s">
        <v>215</v>
      </c>
      <c r="V49" s="103">
        <v>45109</v>
      </c>
      <c r="W49" t="b">
        <f t="shared" si="9"/>
        <v>1</v>
      </c>
      <c r="X49">
        <v>12407</v>
      </c>
      <c r="Y49" t="s">
        <v>83</v>
      </c>
      <c r="Z49" t="s">
        <v>235</v>
      </c>
      <c r="AA49" t="s">
        <v>228</v>
      </c>
      <c r="AB49" t="s">
        <v>215</v>
      </c>
      <c r="AC49" s="103">
        <v>45109</v>
      </c>
      <c r="AD49" s="103">
        <v>45293</v>
      </c>
    </row>
    <row r="50" spans="1:30" x14ac:dyDescent="0.25">
      <c r="A50" s="32">
        <f t="shared" si="10"/>
        <v>43</v>
      </c>
      <c r="B50" s="48" t="s">
        <v>236</v>
      </c>
      <c r="C50" s="68" t="s">
        <v>185</v>
      </c>
      <c r="D50" s="82">
        <v>640</v>
      </c>
      <c r="E50" s="93">
        <v>0</v>
      </c>
      <c r="F50" s="84">
        <f t="shared" si="1"/>
        <v>30</v>
      </c>
      <c r="G50" s="85">
        <f t="shared" si="0"/>
        <v>640</v>
      </c>
      <c r="H50" s="85">
        <v>198</v>
      </c>
      <c r="I50" s="93">
        <v>0</v>
      </c>
      <c r="J50" s="86">
        <f t="shared" si="3"/>
        <v>22</v>
      </c>
      <c r="K50" s="85">
        <f t="shared" si="4"/>
        <v>198</v>
      </c>
      <c r="L50" s="87">
        <f>G50+K50</f>
        <v>838</v>
      </c>
      <c r="M50" s="88">
        <v>22.46</v>
      </c>
      <c r="N50" s="43"/>
      <c r="P50" t="b">
        <f t="shared" si="5"/>
        <v>1</v>
      </c>
      <c r="Q50">
        <v>13454</v>
      </c>
      <c r="R50" t="s">
        <v>236</v>
      </c>
      <c r="S50" t="s">
        <v>185</v>
      </c>
      <c r="T50" t="s">
        <v>228</v>
      </c>
      <c r="U50" t="s">
        <v>215</v>
      </c>
      <c r="V50" s="103">
        <v>45108</v>
      </c>
      <c r="W50" t="b">
        <f t="shared" si="9"/>
        <v>1</v>
      </c>
      <c r="X50">
        <v>13454</v>
      </c>
      <c r="Y50" t="s">
        <v>236</v>
      </c>
      <c r="Z50" t="s">
        <v>185</v>
      </c>
      <c r="AA50" t="s">
        <v>228</v>
      </c>
      <c r="AB50" t="s">
        <v>215</v>
      </c>
      <c r="AC50" s="103">
        <v>45108</v>
      </c>
      <c r="AD50" s="103">
        <v>45292</v>
      </c>
    </row>
    <row r="51" spans="1:30" x14ac:dyDescent="0.25">
      <c r="A51" s="32">
        <f t="shared" si="10"/>
        <v>44</v>
      </c>
      <c r="B51" s="48" t="s">
        <v>136</v>
      </c>
      <c r="C51" s="95" t="s">
        <v>137</v>
      </c>
      <c r="D51" s="82">
        <v>640</v>
      </c>
      <c r="E51" s="93">
        <v>0</v>
      </c>
      <c r="F51" s="84">
        <f t="shared" si="1"/>
        <v>30</v>
      </c>
      <c r="G51" s="85">
        <f t="shared" si="0"/>
        <v>640</v>
      </c>
      <c r="H51" s="85">
        <v>198</v>
      </c>
      <c r="I51" s="93">
        <v>0</v>
      </c>
      <c r="J51" s="86">
        <f t="shared" si="3"/>
        <v>22</v>
      </c>
      <c r="K51" s="85">
        <f t="shared" si="4"/>
        <v>198</v>
      </c>
      <c r="L51" s="87">
        <f t="shared" ref="L51:L59" si="13">G51+K51</f>
        <v>838</v>
      </c>
      <c r="M51" s="40">
        <v>22.46</v>
      </c>
      <c r="N51" s="41"/>
      <c r="P51" t="b">
        <f t="shared" si="5"/>
        <v>1</v>
      </c>
      <c r="Q51">
        <v>13051</v>
      </c>
      <c r="R51" t="s">
        <v>136</v>
      </c>
      <c r="S51" t="s">
        <v>137</v>
      </c>
      <c r="T51" t="s">
        <v>228</v>
      </c>
      <c r="U51" t="s">
        <v>215</v>
      </c>
      <c r="V51" s="103">
        <v>45017</v>
      </c>
      <c r="W51" t="b">
        <f t="shared" si="9"/>
        <v>1</v>
      </c>
      <c r="X51">
        <v>13051</v>
      </c>
      <c r="Y51" t="s">
        <v>136</v>
      </c>
      <c r="Z51" t="s">
        <v>137</v>
      </c>
      <c r="AA51" t="s">
        <v>228</v>
      </c>
      <c r="AB51" t="s">
        <v>215</v>
      </c>
      <c r="AC51" s="103">
        <v>45017</v>
      </c>
      <c r="AD51" s="103">
        <v>45209</v>
      </c>
    </row>
    <row r="52" spans="1:30" x14ac:dyDescent="0.25">
      <c r="A52" s="32">
        <f t="shared" si="10"/>
        <v>45</v>
      </c>
      <c r="B52" s="48" t="s">
        <v>87</v>
      </c>
      <c r="C52" s="47" t="s">
        <v>88</v>
      </c>
      <c r="D52" s="33">
        <v>640</v>
      </c>
      <c r="E52" s="93">
        <v>0</v>
      </c>
      <c r="F52" s="35">
        <f t="shared" si="1"/>
        <v>30</v>
      </c>
      <c r="G52" s="36">
        <f t="shared" si="0"/>
        <v>640</v>
      </c>
      <c r="H52" s="85">
        <v>198</v>
      </c>
      <c r="I52" s="93">
        <v>0</v>
      </c>
      <c r="J52" s="86">
        <f t="shared" si="3"/>
        <v>22</v>
      </c>
      <c r="K52" s="85">
        <f t="shared" si="4"/>
        <v>198</v>
      </c>
      <c r="L52" s="39">
        <f t="shared" si="13"/>
        <v>838</v>
      </c>
      <c r="M52" s="40">
        <v>22.46</v>
      </c>
      <c r="N52" s="41"/>
      <c r="P52" t="b">
        <f t="shared" si="5"/>
        <v>1</v>
      </c>
      <c r="Q52">
        <v>12020</v>
      </c>
      <c r="R52" t="s">
        <v>87</v>
      </c>
      <c r="S52" t="s">
        <v>237</v>
      </c>
      <c r="T52" t="s">
        <v>228</v>
      </c>
      <c r="U52" t="s">
        <v>215</v>
      </c>
      <c r="V52" s="103">
        <v>44984</v>
      </c>
      <c r="W52" t="b">
        <f t="shared" si="9"/>
        <v>1</v>
      </c>
      <c r="X52">
        <v>12020</v>
      </c>
      <c r="Y52" t="s">
        <v>87</v>
      </c>
      <c r="Z52" t="s">
        <v>237</v>
      </c>
      <c r="AA52" t="s">
        <v>228</v>
      </c>
      <c r="AB52" t="s">
        <v>215</v>
      </c>
      <c r="AC52" s="103">
        <v>45165</v>
      </c>
      <c r="AD52" s="103">
        <v>45349</v>
      </c>
    </row>
    <row r="53" spans="1:30" ht="22.5" x14ac:dyDescent="0.25">
      <c r="A53" s="32">
        <f t="shared" si="10"/>
        <v>46</v>
      </c>
      <c r="B53" s="60" t="s">
        <v>89</v>
      </c>
      <c r="C53" s="49" t="s">
        <v>90</v>
      </c>
      <c r="D53" s="74">
        <v>640</v>
      </c>
      <c r="E53" s="110">
        <v>0</v>
      </c>
      <c r="F53" s="76">
        <f t="shared" si="1"/>
        <v>30</v>
      </c>
      <c r="G53" s="77">
        <f t="shared" si="0"/>
        <v>640</v>
      </c>
      <c r="H53" s="77">
        <v>198</v>
      </c>
      <c r="I53" s="110">
        <v>-22</v>
      </c>
      <c r="J53" s="78">
        <f t="shared" si="3"/>
        <v>0</v>
      </c>
      <c r="K53" s="77">
        <f t="shared" si="4"/>
        <v>0</v>
      </c>
      <c r="L53" s="79">
        <f t="shared" si="13"/>
        <v>640</v>
      </c>
      <c r="M53" s="80">
        <v>22.46</v>
      </c>
      <c r="N53" s="108" t="s">
        <v>277</v>
      </c>
      <c r="P53" t="b">
        <f t="shared" si="5"/>
        <v>1</v>
      </c>
      <c r="Q53">
        <v>10674</v>
      </c>
      <c r="R53" t="s">
        <v>89</v>
      </c>
      <c r="S53" t="s">
        <v>90</v>
      </c>
      <c r="T53" t="s">
        <v>228</v>
      </c>
      <c r="U53" t="s">
        <v>215</v>
      </c>
      <c r="V53" s="103">
        <v>45148</v>
      </c>
      <c r="W53" t="b">
        <f t="shared" si="9"/>
        <v>1</v>
      </c>
      <c r="X53">
        <v>10674</v>
      </c>
      <c r="Y53" t="s">
        <v>89</v>
      </c>
      <c r="Z53" t="s">
        <v>90</v>
      </c>
      <c r="AA53" t="s">
        <v>228</v>
      </c>
      <c r="AB53" t="s">
        <v>215</v>
      </c>
      <c r="AC53" s="103">
        <v>45148</v>
      </c>
      <c r="AD53" s="103">
        <v>45332</v>
      </c>
    </row>
    <row r="54" spans="1:30" x14ac:dyDescent="0.25">
      <c r="A54" s="32">
        <f t="shared" si="10"/>
        <v>47</v>
      </c>
      <c r="B54" s="48" t="s">
        <v>180</v>
      </c>
      <c r="C54" s="68" t="s">
        <v>176</v>
      </c>
      <c r="D54" s="82">
        <v>640</v>
      </c>
      <c r="E54" s="93">
        <v>0</v>
      </c>
      <c r="F54" s="84">
        <f t="shared" si="1"/>
        <v>30</v>
      </c>
      <c r="G54" s="85">
        <f t="shared" si="0"/>
        <v>640</v>
      </c>
      <c r="H54" s="85">
        <v>198</v>
      </c>
      <c r="I54" s="93">
        <v>0</v>
      </c>
      <c r="J54" s="86">
        <f t="shared" si="3"/>
        <v>22</v>
      </c>
      <c r="K54" s="85">
        <f t="shared" si="4"/>
        <v>198</v>
      </c>
      <c r="L54" s="87">
        <f>G54+K54</f>
        <v>838</v>
      </c>
      <c r="M54" s="88">
        <v>22.46</v>
      </c>
      <c r="N54" s="43"/>
      <c r="P54" t="b">
        <f t="shared" si="5"/>
        <v>1</v>
      </c>
      <c r="Q54">
        <v>13417</v>
      </c>
      <c r="R54" t="s">
        <v>180</v>
      </c>
      <c r="S54" t="s">
        <v>176</v>
      </c>
      <c r="T54" t="s">
        <v>228</v>
      </c>
      <c r="U54" t="s">
        <v>215</v>
      </c>
      <c r="V54" s="103">
        <v>45108</v>
      </c>
      <c r="W54" t="b">
        <f t="shared" si="9"/>
        <v>1</v>
      </c>
      <c r="X54">
        <v>13417</v>
      </c>
      <c r="Y54" t="s">
        <v>180</v>
      </c>
      <c r="Z54" t="s">
        <v>176</v>
      </c>
      <c r="AA54" t="s">
        <v>228</v>
      </c>
      <c r="AB54" t="s">
        <v>215</v>
      </c>
      <c r="AC54" s="103">
        <v>45108</v>
      </c>
      <c r="AD54" s="103">
        <v>45292</v>
      </c>
    </row>
    <row r="55" spans="1:30" x14ac:dyDescent="0.25">
      <c r="A55" s="32">
        <f t="shared" si="10"/>
        <v>48</v>
      </c>
      <c r="B55" s="48" t="s">
        <v>91</v>
      </c>
      <c r="C55" s="51" t="s">
        <v>92</v>
      </c>
      <c r="D55" s="33">
        <v>640</v>
      </c>
      <c r="E55" s="93">
        <v>0</v>
      </c>
      <c r="F55" s="35">
        <f t="shared" si="1"/>
        <v>30</v>
      </c>
      <c r="G55" s="36">
        <f t="shared" si="0"/>
        <v>640</v>
      </c>
      <c r="H55" s="85">
        <v>198</v>
      </c>
      <c r="I55" s="93">
        <v>0</v>
      </c>
      <c r="J55" s="86">
        <f t="shared" si="3"/>
        <v>22</v>
      </c>
      <c r="K55" s="85">
        <f t="shared" si="4"/>
        <v>198</v>
      </c>
      <c r="L55" s="39">
        <f t="shared" si="13"/>
        <v>838</v>
      </c>
      <c r="M55" s="40">
        <v>22.46</v>
      </c>
      <c r="N55" s="108"/>
      <c r="P55" t="b">
        <f t="shared" si="5"/>
        <v>1</v>
      </c>
      <c r="Q55">
        <v>12576</v>
      </c>
      <c r="R55" t="s">
        <v>91</v>
      </c>
      <c r="S55" t="s">
        <v>92</v>
      </c>
      <c r="T55" t="s">
        <v>228</v>
      </c>
      <c r="U55" t="s">
        <v>215</v>
      </c>
      <c r="V55" s="103">
        <v>44958</v>
      </c>
      <c r="W55" t="b">
        <f t="shared" si="9"/>
        <v>1</v>
      </c>
      <c r="X55">
        <v>12576</v>
      </c>
      <c r="Y55" t="s">
        <v>91</v>
      </c>
      <c r="Z55" t="s">
        <v>92</v>
      </c>
      <c r="AA55" t="s">
        <v>228</v>
      </c>
      <c r="AB55" t="s">
        <v>215</v>
      </c>
      <c r="AC55" s="103">
        <v>45140</v>
      </c>
      <c r="AD55" s="103">
        <v>45324</v>
      </c>
    </row>
    <row r="56" spans="1:30" x14ac:dyDescent="0.25">
      <c r="A56" s="32">
        <f t="shared" si="10"/>
        <v>49</v>
      </c>
      <c r="B56" s="48" t="s">
        <v>192</v>
      </c>
      <c r="C56" s="95" t="s">
        <v>177</v>
      </c>
      <c r="D56" s="82">
        <v>640</v>
      </c>
      <c r="E56" s="93">
        <v>0</v>
      </c>
      <c r="F56" s="84">
        <f t="shared" si="1"/>
        <v>30</v>
      </c>
      <c r="G56" s="85">
        <f t="shared" si="0"/>
        <v>640</v>
      </c>
      <c r="H56" s="85">
        <v>198</v>
      </c>
      <c r="I56" s="93">
        <v>0</v>
      </c>
      <c r="J56" s="86">
        <f t="shared" si="3"/>
        <v>22</v>
      </c>
      <c r="K56" s="85">
        <f t="shared" si="4"/>
        <v>198</v>
      </c>
      <c r="L56" s="87">
        <f t="shared" si="13"/>
        <v>838</v>
      </c>
      <c r="M56" s="40">
        <v>22.46</v>
      </c>
      <c r="N56" s="100"/>
      <c r="P56" t="b">
        <f t="shared" si="5"/>
        <v>1</v>
      </c>
      <c r="Q56">
        <v>13415</v>
      </c>
      <c r="R56" t="s">
        <v>192</v>
      </c>
      <c r="S56" t="s">
        <v>177</v>
      </c>
      <c r="T56" t="s">
        <v>228</v>
      </c>
      <c r="U56" t="s">
        <v>215</v>
      </c>
      <c r="V56" s="103">
        <v>45108</v>
      </c>
      <c r="W56" t="b">
        <f t="shared" si="9"/>
        <v>1</v>
      </c>
      <c r="X56">
        <v>13415</v>
      </c>
      <c r="Y56" t="s">
        <v>192</v>
      </c>
      <c r="Z56" t="s">
        <v>177</v>
      </c>
      <c r="AA56" t="s">
        <v>228</v>
      </c>
      <c r="AB56" t="s">
        <v>215</v>
      </c>
      <c r="AC56" s="103">
        <v>45108</v>
      </c>
      <c r="AD56" s="103">
        <v>45292</v>
      </c>
    </row>
    <row r="57" spans="1:30" x14ac:dyDescent="0.25">
      <c r="A57" s="32">
        <f t="shared" si="10"/>
        <v>50</v>
      </c>
      <c r="B57" s="48" t="s">
        <v>251</v>
      </c>
      <c r="C57" s="95" t="s">
        <v>252</v>
      </c>
      <c r="D57" s="82">
        <v>640</v>
      </c>
      <c r="E57" s="93">
        <v>0</v>
      </c>
      <c r="F57" s="84">
        <f t="shared" si="1"/>
        <v>30</v>
      </c>
      <c r="G57" s="85">
        <f t="shared" si="0"/>
        <v>640</v>
      </c>
      <c r="H57" s="85">
        <v>198</v>
      </c>
      <c r="I57" s="93">
        <v>0</v>
      </c>
      <c r="J57" s="86">
        <f t="shared" si="3"/>
        <v>22</v>
      </c>
      <c r="K57" s="85">
        <f t="shared" si="4"/>
        <v>198</v>
      </c>
      <c r="L57" s="87">
        <f t="shared" si="13"/>
        <v>838</v>
      </c>
      <c r="M57" s="88">
        <v>22.46</v>
      </c>
      <c r="N57" s="100"/>
      <c r="V57" s="103"/>
      <c r="W57" t="b">
        <f t="shared" si="9"/>
        <v>1</v>
      </c>
      <c r="X57">
        <v>13817</v>
      </c>
      <c r="Y57" t="s">
        <v>251</v>
      </c>
      <c r="Z57" t="s">
        <v>252</v>
      </c>
      <c r="AA57" t="s">
        <v>228</v>
      </c>
      <c r="AB57" t="s">
        <v>215</v>
      </c>
      <c r="AC57" s="103">
        <v>45170</v>
      </c>
      <c r="AD57" s="103">
        <v>45352</v>
      </c>
    </row>
    <row r="58" spans="1:30" x14ac:dyDescent="0.25">
      <c r="A58" s="32">
        <f t="shared" si="10"/>
        <v>51</v>
      </c>
      <c r="B58" s="48" t="s">
        <v>146</v>
      </c>
      <c r="C58" s="68" t="s">
        <v>144</v>
      </c>
      <c r="D58" s="82">
        <v>640</v>
      </c>
      <c r="E58" s="93">
        <v>0</v>
      </c>
      <c r="F58" s="84">
        <f t="shared" si="1"/>
        <v>30</v>
      </c>
      <c r="G58" s="85">
        <f t="shared" si="0"/>
        <v>640</v>
      </c>
      <c r="H58" s="85">
        <v>198</v>
      </c>
      <c r="I58" s="93">
        <v>0</v>
      </c>
      <c r="J58" s="86">
        <f t="shared" si="3"/>
        <v>22</v>
      </c>
      <c r="K58" s="85">
        <f t="shared" si="4"/>
        <v>198</v>
      </c>
      <c r="L58" s="87">
        <f t="shared" si="13"/>
        <v>838</v>
      </c>
      <c r="M58" s="88">
        <v>22.46</v>
      </c>
      <c r="N58" s="41"/>
      <c r="P58" t="b">
        <f t="shared" si="5"/>
        <v>1</v>
      </c>
      <c r="Q58">
        <v>13226</v>
      </c>
      <c r="R58" t="s">
        <v>146</v>
      </c>
      <c r="S58" t="s">
        <v>238</v>
      </c>
      <c r="T58" t="s">
        <v>228</v>
      </c>
      <c r="U58" t="s">
        <v>215</v>
      </c>
      <c r="V58" s="103">
        <v>45047</v>
      </c>
      <c r="W58" t="b">
        <f t="shared" si="9"/>
        <v>1</v>
      </c>
      <c r="X58">
        <v>13226</v>
      </c>
      <c r="Y58" t="s">
        <v>146</v>
      </c>
      <c r="Z58" t="s">
        <v>238</v>
      </c>
      <c r="AA58" t="s">
        <v>228</v>
      </c>
      <c r="AB58" t="s">
        <v>215</v>
      </c>
      <c r="AC58" s="103">
        <v>45047</v>
      </c>
      <c r="AD58" s="103">
        <v>45231</v>
      </c>
    </row>
    <row r="59" spans="1:30" x14ac:dyDescent="0.25">
      <c r="A59" s="32">
        <f t="shared" si="10"/>
        <v>52</v>
      </c>
      <c r="B59" s="60" t="s">
        <v>239</v>
      </c>
      <c r="C59" s="49" t="s">
        <v>135</v>
      </c>
      <c r="D59" s="74">
        <v>640</v>
      </c>
      <c r="E59" s="110">
        <v>0</v>
      </c>
      <c r="F59" s="76">
        <f t="shared" si="1"/>
        <v>30</v>
      </c>
      <c r="G59" s="77">
        <f t="shared" si="0"/>
        <v>640</v>
      </c>
      <c r="H59" s="77">
        <v>198</v>
      </c>
      <c r="I59" s="110">
        <v>-22</v>
      </c>
      <c r="J59" s="78">
        <f t="shared" si="3"/>
        <v>0</v>
      </c>
      <c r="K59" s="77">
        <f t="shared" si="4"/>
        <v>0</v>
      </c>
      <c r="L59" s="79">
        <f t="shared" si="13"/>
        <v>640</v>
      </c>
      <c r="M59" s="80">
        <v>22.46</v>
      </c>
      <c r="N59" s="43" t="s">
        <v>273</v>
      </c>
      <c r="P59" t="b">
        <f t="shared" si="5"/>
        <v>1</v>
      </c>
      <c r="Q59">
        <v>13057</v>
      </c>
      <c r="R59" t="s">
        <v>239</v>
      </c>
      <c r="S59" t="s">
        <v>240</v>
      </c>
      <c r="T59" t="s">
        <v>228</v>
      </c>
      <c r="U59" t="s">
        <v>215</v>
      </c>
      <c r="V59" s="103">
        <v>45017</v>
      </c>
      <c r="W59" t="b">
        <f t="shared" si="9"/>
        <v>1</v>
      </c>
      <c r="X59">
        <v>13057</v>
      </c>
      <c r="Y59" t="s">
        <v>239</v>
      </c>
      <c r="Z59" t="s">
        <v>240</v>
      </c>
      <c r="AA59" t="s">
        <v>228</v>
      </c>
      <c r="AB59" t="s">
        <v>215</v>
      </c>
      <c r="AC59" s="103">
        <v>45017</v>
      </c>
      <c r="AD59" s="103">
        <v>45200</v>
      </c>
    </row>
    <row r="60" spans="1:30" x14ac:dyDescent="0.25">
      <c r="A60" s="32">
        <f t="shared" si="10"/>
        <v>53</v>
      </c>
      <c r="B60" s="48" t="s">
        <v>93</v>
      </c>
      <c r="C60" s="68" t="s">
        <v>94</v>
      </c>
      <c r="D60" s="82">
        <v>640</v>
      </c>
      <c r="E60" s="93">
        <v>0</v>
      </c>
      <c r="F60" s="84">
        <f>IF(ISBLANK(E60),"",30+E60)</f>
        <v>30</v>
      </c>
      <c r="G60" s="85">
        <f>ROUND(IF(D60&gt;0,IF(E60&gt;0,D60/30*F60,D60+D60/30*E60),""),2)</f>
        <v>640</v>
      </c>
      <c r="H60" s="85">
        <v>198</v>
      </c>
      <c r="I60" s="93">
        <v>0</v>
      </c>
      <c r="J60" s="86">
        <f t="shared" si="3"/>
        <v>22</v>
      </c>
      <c r="K60" s="85">
        <f t="shared" si="4"/>
        <v>198</v>
      </c>
      <c r="L60" s="87">
        <f>G60+K60</f>
        <v>838</v>
      </c>
      <c r="M60" s="88">
        <v>22.46</v>
      </c>
      <c r="N60" s="41"/>
      <c r="P60" t="b">
        <f t="shared" si="5"/>
        <v>1</v>
      </c>
      <c r="Q60">
        <v>12185</v>
      </c>
      <c r="R60" t="s">
        <v>93</v>
      </c>
      <c r="S60" t="s">
        <v>241</v>
      </c>
      <c r="T60" t="s">
        <v>228</v>
      </c>
      <c r="U60" t="s">
        <v>215</v>
      </c>
      <c r="V60" s="103">
        <v>45079</v>
      </c>
      <c r="W60" t="b">
        <f t="shared" si="9"/>
        <v>1</v>
      </c>
      <c r="X60">
        <v>12185</v>
      </c>
      <c r="Y60" t="s">
        <v>93</v>
      </c>
      <c r="Z60" t="s">
        <v>241</v>
      </c>
      <c r="AA60" t="s">
        <v>228</v>
      </c>
      <c r="AB60" t="s">
        <v>215</v>
      </c>
      <c r="AC60" s="103">
        <v>45079</v>
      </c>
      <c r="AD60" s="103">
        <v>45262</v>
      </c>
    </row>
    <row r="61" spans="1:30" ht="22.5" x14ac:dyDescent="0.25">
      <c r="A61" s="32">
        <f t="shared" si="10"/>
        <v>54</v>
      </c>
      <c r="B61" s="107" t="s">
        <v>203</v>
      </c>
      <c r="C61" s="49" t="s">
        <v>179</v>
      </c>
      <c r="D61" s="74">
        <v>640</v>
      </c>
      <c r="E61" s="110">
        <v>-15</v>
      </c>
      <c r="F61" s="76">
        <f>IF(ISBLANK(E61),"",30+E61)</f>
        <v>15</v>
      </c>
      <c r="G61" s="77">
        <f>ROUND(IF(D61&gt;0,IF(E61&gt;0,D61/30*F61,D61+D61/30*E61),""),2)</f>
        <v>320</v>
      </c>
      <c r="H61" s="77">
        <v>198</v>
      </c>
      <c r="I61" s="110">
        <v>-22</v>
      </c>
      <c r="J61" s="78">
        <f t="shared" si="3"/>
        <v>0</v>
      </c>
      <c r="K61" s="77">
        <f t="shared" si="4"/>
        <v>0</v>
      </c>
      <c r="L61" s="79">
        <f>G61+K61</f>
        <v>320</v>
      </c>
      <c r="M61" s="80">
        <v>22.46</v>
      </c>
      <c r="N61" s="108" t="s">
        <v>287</v>
      </c>
      <c r="P61" t="b">
        <f t="shared" si="5"/>
        <v>1</v>
      </c>
      <c r="Q61">
        <v>13661</v>
      </c>
      <c r="R61" t="s">
        <v>203</v>
      </c>
      <c r="S61" t="s">
        <v>179</v>
      </c>
      <c r="T61" t="s">
        <v>228</v>
      </c>
      <c r="U61" t="s">
        <v>215</v>
      </c>
      <c r="V61" s="103">
        <v>45139</v>
      </c>
      <c r="W61" t="b">
        <f t="shared" si="9"/>
        <v>1</v>
      </c>
      <c r="X61">
        <v>13661</v>
      </c>
      <c r="Y61" t="s">
        <v>203</v>
      </c>
      <c r="Z61" t="s">
        <v>179</v>
      </c>
      <c r="AA61" t="s">
        <v>228</v>
      </c>
      <c r="AB61" t="s">
        <v>215</v>
      </c>
      <c r="AC61" s="103">
        <v>45139</v>
      </c>
      <c r="AD61" s="103">
        <v>45323</v>
      </c>
    </row>
    <row r="62" spans="1:30" x14ac:dyDescent="0.25">
      <c r="A62" s="32">
        <f t="shared" si="10"/>
        <v>55</v>
      </c>
      <c r="B62" s="48" t="s">
        <v>154</v>
      </c>
      <c r="C62" s="68" t="s">
        <v>155</v>
      </c>
      <c r="D62" s="82">
        <v>640</v>
      </c>
      <c r="E62" s="93">
        <v>0</v>
      </c>
      <c r="F62" s="84">
        <f t="shared" ref="F62:F64" si="14">IF(ISBLANK(E62),"",30+E62)</f>
        <v>30</v>
      </c>
      <c r="G62" s="85">
        <f t="shared" ref="G62:G64" si="15">ROUND(IF(D62&gt;0,IF(E62&gt;0,D62/30*F62,D62+D62/30*E62),""),2)</f>
        <v>640</v>
      </c>
      <c r="H62" s="85">
        <v>198</v>
      </c>
      <c r="I62" s="93">
        <v>0</v>
      </c>
      <c r="J62" s="86">
        <f t="shared" si="3"/>
        <v>22</v>
      </c>
      <c r="K62" s="85">
        <f t="shared" si="4"/>
        <v>198</v>
      </c>
      <c r="L62" s="87">
        <f t="shared" ref="L62:L64" si="16">G62+K62</f>
        <v>838</v>
      </c>
      <c r="M62" s="88">
        <v>22.46</v>
      </c>
      <c r="N62" s="43"/>
      <c r="P62" t="b">
        <f t="shared" si="5"/>
        <v>1</v>
      </c>
      <c r="Q62">
        <v>13327</v>
      </c>
      <c r="R62" t="s">
        <v>154</v>
      </c>
      <c r="S62" t="s">
        <v>155</v>
      </c>
      <c r="T62" t="s">
        <v>228</v>
      </c>
      <c r="U62" t="s">
        <v>215</v>
      </c>
      <c r="V62" s="103">
        <v>45078</v>
      </c>
      <c r="W62" t="b">
        <f t="shared" si="9"/>
        <v>1</v>
      </c>
      <c r="X62">
        <v>13327</v>
      </c>
      <c r="Y62" t="s">
        <v>154</v>
      </c>
      <c r="Z62" t="s">
        <v>155</v>
      </c>
      <c r="AA62" t="s">
        <v>228</v>
      </c>
      <c r="AB62" t="s">
        <v>215</v>
      </c>
      <c r="AC62" s="103">
        <v>45078</v>
      </c>
      <c r="AD62" s="103">
        <v>45261</v>
      </c>
    </row>
    <row r="63" spans="1:30" x14ac:dyDescent="0.25">
      <c r="A63" s="32">
        <f t="shared" si="10"/>
        <v>56</v>
      </c>
      <c r="B63" s="48" t="s">
        <v>204</v>
      </c>
      <c r="C63" s="68" t="s">
        <v>205</v>
      </c>
      <c r="D63" s="82">
        <v>640</v>
      </c>
      <c r="E63" s="93">
        <v>0</v>
      </c>
      <c r="F63" s="84">
        <f t="shared" si="14"/>
        <v>30</v>
      </c>
      <c r="G63" s="85">
        <f t="shared" si="15"/>
        <v>640</v>
      </c>
      <c r="H63" s="85">
        <v>198</v>
      </c>
      <c r="I63" s="93">
        <v>0</v>
      </c>
      <c r="J63" s="86">
        <f t="shared" si="3"/>
        <v>22</v>
      </c>
      <c r="K63" s="85">
        <f t="shared" si="4"/>
        <v>198</v>
      </c>
      <c r="L63" s="87">
        <f t="shared" si="16"/>
        <v>838</v>
      </c>
      <c r="M63" s="88">
        <v>22.46</v>
      </c>
      <c r="N63" s="100"/>
      <c r="P63" t="b">
        <f t="shared" si="5"/>
        <v>1</v>
      </c>
      <c r="Q63">
        <v>13662</v>
      </c>
      <c r="R63" t="s">
        <v>204</v>
      </c>
      <c r="S63" t="s">
        <v>242</v>
      </c>
      <c r="T63" t="s">
        <v>228</v>
      </c>
      <c r="U63" t="s">
        <v>215</v>
      </c>
      <c r="V63" s="103">
        <v>45139</v>
      </c>
      <c r="W63" t="b">
        <f t="shared" si="9"/>
        <v>1</v>
      </c>
      <c r="X63">
        <v>13662</v>
      </c>
      <c r="Y63" t="s">
        <v>204</v>
      </c>
      <c r="Z63" t="s">
        <v>242</v>
      </c>
      <c r="AA63" t="s">
        <v>228</v>
      </c>
      <c r="AB63" t="s">
        <v>215</v>
      </c>
      <c r="AC63" s="103">
        <v>45139</v>
      </c>
      <c r="AD63" s="103">
        <v>45323</v>
      </c>
    </row>
    <row r="64" spans="1:30" x14ac:dyDescent="0.25">
      <c r="A64" s="32">
        <f t="shared" si="10"/>
        <v>57</v>
      </c>
      <c r="B64" s="48" t="s">
        <v>163</v>
      </c>
      <c r="C64" s="68" t="s">
        <v>162</v>
      </c>
      <c r="D64" s="82">
        <v>640</v>
      </c>
      <c r="E64" s="93">
        <v>0</v>
      </c>
      <c r="F64" s="84">
        <f t="shared" si="14"/>
        <v>30</v>
      </c>
      <c r="G64" s="85">
        <f t="shared" si="15"/>
        <v>640</v>
      </c>
      <c r="H64" s="85">
        <v>198</v>
      </c>
      <c r="I64" s="93">
        <v>0</v>
      </c>
      <c r="J64" s="86">
        <f t="shared" si="3"/>
        <v>22</v>
      </c>
      <c r="K64" s="85">
        <f t="shared" si="4"/>
        <v>198</v>
      </c>
      <c r="L64" s="87">
        <f t="shared" si="16"/>
        <v>838</v>
      </c>
      <c r="M64" s="88">
        <v>22.46</v>
      </c>
      <c r="N64" s="43"/>
      <c r="P64" t="b">
        <f t="shared" si="5"/>
        <v>1</v>
      </c>
      <c r="Q64">
        <v>13341</v>
      </c>
      <c r="R64" t="s">
        <v>163</v>
      </c>
      <c r="S64" t="s">
        <v>162</v>
      </c>
      <c r="T64" t="s">
        <v>228</v>
      </c>
      <c r="U64" t="s">
        <v>215</v>
      </c>
      <c r="V64" s="103">
        <v>45078</v>
      </c>
      <c r="W64" t="b">
        <f t="shared" si="9"/>
        <v>1</v>
      </c>
      <c r="X64">
        <v>13341</v>
      </c>
      <c r="Y64" t="s">
        <v>163</v>
      </c>
      <c r="Z64" t="s">
        <v>162</v>
      </c>
      <c r="AA64" t="s">
        <v>228</v>
      </c>
      <c r="AB64" t="s">
        <v>215</v>
      </c>
      <c r="AC64" s="103">
        <v>45078</v>
      </c>
      <c r="AD64" s="103">
        <v>45261</v>
      </c>
    </row>
    <row r="65" spans="1:30" x14ac:dyDescent="0.25">
      <c r="A65" s="32">
        <f t="shared" si="10"/>
        <v>58</v>
      </c>
      <c r="B65" s="48" t="s">
        <v>99</v>
      </c>
      <c r="C65" s="68" t="s">
        <v>100</v>
      </c>
      <c r="D65" s="82">
        <v>640</v>
      </c>
      <c r="E65" s="93">
        <v>0</v>
      </c>
      <c r="F65" s="84">
        <f>IF(ISBLANK(E65),"",30+E65)</f>
        <v>30</v>
      </c>
      <c r="G65" s="85">
        <f>ROUND(IF(D65&gt;0,IF(E65&gt;0,D65/30*F65,D65+D65/30*E65),""),2)</f>
        <v>640</v>
      </c>
      <c r="H65" s="85">
        <v>198</v>
      </c>
      <c r="I65" s="93">
        <v>0</v>
      </c>
      <c r="J65" s="86">
        <f t="shared" si="3"/>
        <v>22</v>
      </c>
      <c r="K65" s="85">
        <f t="shared" si="4"/>
        <v>198</v>
      </c>
      <c r="L65" s="87">
        <f>G65+K65</f>
        <v>838</v>
      </c>
      <c r="M65" s="88">
        <v>22.46</v>
      </c>
      <c r="N65" s="41"/>
      <c r="P65" t="b">
        <f t="shared" si="5"/>
        <v>1</v>
      </c>
      <c r="Q65">
        <v>11827</v>
      </c>
      <c r="R65" t="s">
        <v>99</v>
      </c>
      <c r="S65" t="s">
        <v>100</v>
      </c>
      <c r="T65" t="s">
        <v>228</v>
      </c>
      <c r="U65" t="s">
        <v>215</v>
      </c>
      <c r="V65" s="103">
        <v>44987</v>
      </c>
      <c r="W65" t="b">
        <f t="shared" si="9"/>
        <v>1</v>
      </c>
      <c r="X65">
        <v>11827</v>
      </c>
      <c r="Y65" t="s">
        <v>99</v>
      </c>
      <c r="Z65" t="s">
        <v>100</v>
      </c>
      <c r="AA65" t="s">
        <v>228</v>
      </c>
      <c r="AB65" t="s">
        <v>215</v>
      </c>
      <c r="AC65" s="103">
        <v>44987</v>
      </c>
      <c r="AD65" s="103">
        <v>45199</v>
      </c>
    </row>
    <row r="66" spans="1:30" x14ac:dyDescent="0.25">
      <c r="A66" s="32">
        <f t="shared" si="10"/>
        <v>59</v>
      </c>
      <c r="B66" s="48" t="s">
        <v>148</v>
      </c>
      <c r="C66" s="68" t="s">
        <v>147</v>
      </c>
      <c r="D66" s="82">
        <v>640</v>
      </c>
      <c r="E66" s="93">
        <v>0</v>
      </c>
      <c r="F66" s="84">
        <f t="shared" ref="F66:F86" si="17">IF(ISBLANK(E66),"",30+E66)</f>
        <v>30</v>
      </c>
      <c r="G66" s="85">
        <f t="shared" ref="G66:G86" si="18">ROUND(IF(D66&gt;0,IF(E66&gt;0,D66/30*F66,D66+D66/30*E66),""),2)</f>
        <v>640</v>
      </c>
      <c r="H66" s="85">
        <v>198</v>
      </c>
      <c r="I66" s="93">
        <v>0</v>
      </c>
      <c r="J66" s="86">
        <f t="shared" si="3"/>
        <v>22</v>
      </c>
      <c r="K66" s="85">
        <f t="shared" si="4"/>
        <v>198</v>
      </c>
      <c r="L66" s="87">
        <f t="shared" ref="L66:L86" si="19">G66+K66</f>
        <v>838</v>
      </c>
      <c r="M66" s="88">
        <v>22.46</v>
      </c>
      <c r="N66" s="43"/>
      <c r="P66" t="b">
        <f t="shared" si="5"/>
        <v>1</v>
      </c>
      <c r="Q66">
        <v>13316</v>
      </c>
      <c r="R66" t="s">
        <v>148</v>
      </c>
      <c r="S66" t="s">
        <v>147</v>
      </c>
      <c r="T66" t="s">
        <v>228</v>
      </c>
      <c r="U66" t="s">
        <v>215</v>
      </c>
      <c r="V66" s="103">
        <v>45078</v>
      </c>
      <c r="W66" t="b">
        <f t="shared" si="9"/>
        <v>1</v>
      </c>
      <c r="X66">
        <v>13316</v>
      </c>
      <c r="Y66" t="s">
        <v>148</v>
      </c>
      <c r="Z66" t="s">
        <v>147</v>
      </c>
      <c r="AA66" t="s">
        <v>228</v>
      </c>
      <c r="AB66" t="s">
        <v>215</v>
      </c>
      <c r="AC66" s="103">
        <v>45078</v>
      </c>
      <c r="AD66" s="103">
        <v>45261</v>
      </c>
    </row>
    <row r="67" spans="1:30" x14ac:dyDescent="0.25">
      <c r="A67" s="32">
        <f t="shared" si="10"/>
        <v>60</v>
      </c>
      <c r="B67" s="48" t="s">
        <v>103</v>
      </c>
      <c r="C67" s="68" t="s">
        <v>104</v>
      </c>
      <c r="D67" s="82">
        <v>640</v>
      </c>
      <c r="E67" s="93">
        <v>0</v>
      </c>
      <c r="F67" s="84">
        <f t="shared" si="17"/>
        <v>30</v>
      </c>
      <c r="G67" s="85">
        <f t="shared" si="18"/>
        <v>640</v>
      </c>
      <c r="H67" s="85">
        <v>198</v>
      </c>
      <c r="I67" s="93">
        <v>0</v>
      </c>
      <c r="J67" s="86">
        <f t="shared" si="3"/>
        <v>22</v>
      </c>
      <c r="K67" s="85">
        <f t="shared" si="4"/>
        <v>198</v>
      </c>
      <c r="L67" s="87">
        <f t="shared" si="19"/>
        <v>838</v>
      </c>
      <c r="M67" s="88">
        <v>22.46</v>
      </c>
      <c r="N67" s="41"/>
      <c r="P67" t="b">
        <f t="shared" si="5"/>
        <v>1</v>
      </c>
      <c r="Q67">
        <v>12668</v>
      </c>
      <c r="R67" t="s">
        <v>103</v>
      </c>
      <c r="S67" t="s">
        <v>104</v>
      </c>
      <c r="T67" t="s">
        <v>228</v>
      </c>
      <c r="U67" t="s">
        <v>215</v>
      </c>
      <c r="V67" s="103">
        <v>45140</v>
      </c>
      <c r="W67" t="b">
        <f t="shared" si="9"/>
        <v>1</v>
      </c>
      <c r="X67">
        <v>12668</v>
      </c>
      <c r="Y67" t="s">
        <v>103</v>
      </c>
      <c r="Z67" t="s">
        <v>104</v>
      </c>
      <c r="AA67" t="s">
        <v>228</v>
      </c>
      <c r="AB67" t="s">
        <v>215</v>
      </c>
      <c r="AC67" s="103">
        <v>45140</v>
      </c>
      <c r="AD67" s="103">
        <v>45324</v>
      </c>
    </row>
    <row r="68" spans="1:30" x14ac:dyDescent="0.25">
      <c r="A68" s="32">
        <f t="shared" si="10"/>
        <v>61</v>
      </c>
      <c r="B68" s="48" t="s">
        <v>105</v>
      </c>
      <c r="C68" s="68" t="s">
        <v>106</v>
      </c>
      <c r="D68" s="82">
        <v>640</v>
      </c>
      <c r="E68" s="93">
        <v>0</v>
      </c>
      <c r="F68" s="84">
        <f t="shared" si="17"/>
        <v>30</v>
      </c>
      <c r="G68" s="85">
        <f t="shared" si="18"/>
        <v>640</v>
      </c>
      <c r="H68" s="85">
        <v>198</v>
      </c>
      <c r="I68" s="93">
        <v>0</v>
      </c>
      <c r="J68" s="86">
        <f t="shared" si="3"/>
        <v>22</v>
      </c>
      <c r="K68" s="85">
        <f t="shared" si="4"/>
        <v>198</v>
      </c>
      <c r="L68" s="87">
        <f t="shared" si="19"/>
        <v>838</v>
      </c>
      <c r="M68" s="88">
        <v>22.46</v>
      </c>
      <c r="N68" s="41"/>
      <c r="P68" t="b">
        <f t="shared" si="5"/>
        <v>1</v>
      </c>
      <c r="Q68">
        <v>12748</v>
      </c>
      <c r="R68" t="s">
        <v>105</v>
      </c>
      <c r="S68" t="s">
        <v>243</v>
      </c>
      <c r="T68" t="s">
        <v>228</v>
      </c>
      <c r="U68" t="s">
        <v>215</v>
      </c>
      <c r="V68" s="103">
        <v>45140</v>
      </c>
      <c r="W68" t="b">
        <f t="shared" si="9"/>
        <v>1</v>
      </c>
      <c r="X68">
        <v>12748</v>
      </c>
      <c r="Y68" t="s">
        <v>105</v>
      </c>
      <c r="Z68" t="s">
        <v>243</v>
      </c>
      <c r="AA68" t="s">
        <v>228</v>
      </c>
      <c r="AB68" t="s">
        <v>215</v>
      </c>
      <c r="AC68" s="103">
        <v>45140</v>
      </c>
      <c r="AD68" s="103">
        <v>45324</v>
      </c>
    </row>
    <row r="69" spans="1:30" x14ac:dyDescent="0.25">
      <c r="A69" s="32">
        <f t="shared" si="10"/>
        <v>62</v>
      </c>
      <c r="B69" s="48" t="s">
        <v>107</v>
      </c>
      <c r="C69" s="68" t="s">
        <v>108</v>
      </c>
      <c r="D69" s="82">
        <v>640</v>
      </c>
      <c r="E69" s="93">
        <v>0</v>
      </c>
      <c r="F69" s="84">
        <f t="shared" si="17"/>
        <v>30</v>
      </c>
      <c r="G69" s="85">
        <f t="shared" si="18"/>
        <v>640</v>
      </c>
      <c r="H69" s="85">
        <v>198</v>
      </c>
      <c r="I69" s="93">
        <v>0</v>
      </c>
      <c r="J69" s="86">
        <f t="shared" si="3"/>
        <v>22</v>
      </c>
      <c r="K69" s="85">
        <f t="shared" si="4"/>
        <v>198</v>
      </c>
      <c r="L69" s="87">
        <f t="shared" si="19"/>
        <v>838</v>
      </c>
      <c r="M69" s="88">
        <v>22.46</v>
      </c>
      <c r="N69" s="41"/>
      <c r="P69" t="b">
        <f t="shared" si="5"/>
        <v>1</v>
      </c>
      <c r="Q69">
        <v>11279</v>
      </c>
      <c r="R69" t="s">
        <v>107</v>
      </c>
      <c r="S69" t="s">
        <v>108</v>
      </c>
      <c r="T69" t="s">
        <v>228</v>
      </c>
      <c r="U69" t="s">
        <v>215</v>
      </c>
      <c r="V69" s="103">
        <v>45080</v>
      </c>
      <c r="W69" t="b">
        <f t="shared" si="9"/>
        <v>1</v>
      </c>
      <c r="X69">
        <v>11279</v>
      </c>
      <c r="Y69" t="s">
        <v>107</v>
      </c>
      <c r="Z69" t="s">
        <v>108</v>
      </c>
      <c r="AA69" t="s">
        <v>228</v>
      </c>
      <c r="AB69" t="s">
        <v>215</v>
      </c>
      <c r="AC69" s="103">
        <v>45080</v>
      </c>
      <c r="AD69" s="103">
        <v>45263</v>
      </c>
    </row>
    <row r="70" spans="1:30" x14ac:dyDescent="0.25">
      <c r="A70" s="32">
        <f t="shared" si="10"/>
        <v>63</v>
      </c>
      <c r="B70" s="48" t="s">
        <v>109</v>
      </c>
      <c r="C70" s="68" t="s">
        <v>110</v>
      </c>
      <c r="D70" s="82">
        <v>640</v>
      </c>
      <c r="E70" s="93">
        <v>0</v>
      </c>
      <c r="F70" s="84">
        <f t="shared" si="17"/>
        <v>30</v>
      </c>
      <c r="G70" s="85">
        <f t="shared" si="18"/>
        <v>640</v>
      </c>
      <c r="H70" s="85">
        <v>198</v>
      </c>
      <c r="I70" s="93">
        <v>0</v>
      </c>
      <c r="J70" s="86">
        <f t="shared" si="3"/>
        <v>22</v>
      </c>
      <c r="K70" s="85">
        <f t="shared" si="4"/>
        <v>198</v>
      </c>
      <c r="L70" s="87">
        <f t="shared" si="19"/>
        <v>838</v>
      </c>
      <c r="M70" s="88">
        <v>22.46</v>
      </c>
      <c r="N70" s="41"/>
      <c r="P70" t="b">
        <f t="shared" si="5"/>
        <v>1</v>
      </c>
      <c r="Q70">
        <v>11053</v>
      </c>
      <c r="R70" t="s">
        <v>109</v>
      </c>
      <c r="S70" t="s">
        <v>110</v>
      </c>
      <c r="T70" t="s">
        <v>228</v>
      </c>
      <c r="U70" t="s">
        <v>215</v>
      </c>
      <c r="V70" s="103">
        <v>45089</v>
      </c>
      <c r="W70" t="b">
        <f t="shared" si="9"/>
        <v>1</v>
      </c>
      <c r="X70">
        <v>11053</v>
      </c>
      <c r="Y70" t="s">
        <v>109</v>
      </c>
      <c r="Z70" t="s">
        <v>110</v>
      </c>
      <c r="AA70" t="s">
        <v>228</v>
      </c>
      <c r="AB70" t="s">
        <v>215</v>
      </c>
      <c r="AC70" s="103">
        <v>45089</v>
      </c>
      <c r="AD70" s="103">
        <v>45272</v>
      </c>
    </row>
    <row r="71" spans="1:30" x14ac:dyDescent="0.25">
      <c r="A71" s="32">
        <f t="shared" si="10"/>
        <v>64</v>
      </c>
      <c r="B71" s="48" t="s">
        <v>191</v>
      </c>
      <c r="C71" s="68" t="s">
        <v>174</v>
      </c>
      <c r="D71" s="82">
        <v>640</v>
      </c>
      <c r="E71" s="93">
        <v>0</v>
      </c>
      <c r="F71" s="84">
        <f t="shared" si="17"/>
        <v>30</v>
      </c>
      <c r="G71" s="85">
        <f t="shared" si="18"/>
        <v>640</v>
      </c>
      <c r="H71" s="85">
        <v>198</v>
      </c>
      <c r="I71" s="93">
        <v>0</v>
      </c>
      <c r="J71" s="86">
        <f t="shared" ref="J71:J86" si="20">IF(ISBLANK(I71),"",22+I71)</f>
        <v>22</v>
      </c>
      <c r="K71" s="85">
        <f t="shared" ref="K71:K86" si="21">J71*9</f>
        <v>198</v>
      </c>
      <c r="L71" s="87">
        <f>G71+K71</f>
        <v>838</v>
      </c>
      <c r="M71" s="88">
        <v>22.46</v>
      </c>
      <c r="N71" s="43"/>
      <c r="P71" t="b">
        <f t="shared" ref="P71:P86" si="22">R71=B71</f>
        <v>1</v>
      </c>
      <c r="Q71">
        <v>13517</v>
      </c>
      <c r="R71" t="s">
        <v>191</v>
      </c>
      <c r="S71" t="s">
        <v>174</v>
      </c>
      <c r="T71" t="s">
        <v>228</v>
      </c>
      <c r="U71" t="s">
        <v>215</v>
      </c>
      <c r="V71" s="103">
        <v>45108</v>
      </c>
      <c r="W71" t="b">
        <f t="shared" si="9"/>
        <v>1</v>
      </c>
      <c r="X71">
        <v>13517</v>
      </c>
      <c r="Y71" t="s">
        <v>191</v>
      </c>
      <c r="Z71" t="s">
        <v>174</v>
      </c>
      <c r="AA71" t="s">
        <v>228</v>
      </c>
      <c r="AB71" t="s">
        <v>215</v>
      </c>
      <c r="AC71" s="103">
        <v>45108</v>
      </c>
      <c r="AD71" s="103">
        <v>45292</v>
      </c>
    </row>
    <row r="72" spans="1:30" x14ac:dyDescent="0.25">
      <c r="A72" s="32">
        <f t="shared" si="10"/>
        <v>65</v>
      </c>
      <c r="B72" s="48" t="s">
        <v>157</v>
      </c>
      <c r="C72" s="68" t="s">
        <v>156</v>
      </c>
      <c r="D72" s="82">
        <v>640</v>
      </c>
      <c r="E72" s="93">
        <v>0</v>
      </c>
      <c r="F72" s="84">
        <f t="shared" si="17"/>
        <v>30</v>
      </c>
      <c r="G72" s="85">
        <f t="shared" si="18"/>
        <v>640</v>
      </c>
      <c r="H72" s="85">
        <v>198</v>
      </c>
      <c r="I72" s="93">
        <v>0</v>
      </c>
      <c r="J72" s="86">
        <f t="shared" si="20"/>
        <v>22</v>
      </c>
      <c r="K72" s="85">
        <f t="shared" si="21"/>
        <v>198</v>
      </c>
      <c r="L72" s="87">
        <f t="shared" si="19"/>
        <v>838</v>
      </c>
      <c r="M72" s="40">
        <v>22.46</v>
      </c>
      <c r="N72" s="43"/>
      <c r="P72" t="b">
        <f t="shared" si="22"/>
        <v>1</v>
      </c>
      <c r="Q72">
        <v>13333</v>
      </c>
      <c r="R72" t="s">
        <v>157</v>
      </c>
      <c r="S72" t="s">
        <v>244</v>
      </c>
      <c r="T72" t="s">
        <v>228</v>
      </c>
      <c r="U72" t="s">
        <v>215</v>
      </c>
      <c r="V72" s="103">
        <v>45078</v>
      </c>
      <c r="W72" t="b">
        <f t="shared" si="9"/>
        <v>1</v>
      </c>
      <c r="X72">
        <v>13333</v>
      </c>
      <c r="Y72" t="s">
        <v>157</v>
      </c>
      <c r="Z72" t="s">
        <v>244</v>
      </c>
      <c r="AA72" t="s">
        <v>228</v>
      </c>
      <c r="AB72" t="s">
        <v>215</v>
      </c>
      <c r="AC72" s="103">
        <v>45078</v>
      </c>
      <c r="AD72" s="103">
        <v>45261</v>
      </c>
    </row>
    <row r="73" spans="1:30" x14ac:dyDescent="0.25">
      <c r="A73" s="32">
        <f t="shared" si="10"/>
        <v>66</v>
      </c>
      <c r="B73" s="102" t="s">
        <v>212</v>
      </c>
      <c r="C73" s="68" t="s">
        <v>213</v>
      </c>
      <c r="D73" s="82">
        <v>640</v>
      </c>
      <c r="E73" s="93">
        <v>0</v>
      </c>
      <c r="F73" s="84">
        <f t="shared" si="17"/>
        <v>30</v>
      </c>
      <c r="G73" s="85">
        <f t="shared" si="18"/>
        <v>640</v>
      </c>
      <c r="H73" s="85">
        <v>198</v>
      </c>
      <c r="I73" s="93">
        <v>0</v>
      </c>
      <c r="J73" s="86">
        <f t="shared" si="20"/>
        <v>22</v>
      </c>
      <c r="K73" s="85">
        <f t="shared" si="21"/>
        <v>198</v>
      </c>
      <c r="L73" s="87">
        <f t="shared" si="19"/>
        <v>838</v>
      </c>
      <c r="M73" s="88">
        <v>22.46</v>
      </c>
      <c r="N73" s="100"/>
      <c r="P73" t="b">
        <f t="shared" si="22"/>
        <v>1</v>
      </c>
      <c r="Q73">
        <v>13720</v>
      </c>
      <c r="R73" t="s">
        <v>212</v>
      </c>
      <c r="S73" t="s">
        <v>213</v>
      </c>
      <c r="T73" t="s">
        <v>228</v>
      </c>
      <c r="U73" t="s">
        <v>215</v>
      </c>
      <c r="V73" s="103">
        <v>45140</v>
      </c>
      <c r="W73" t="b">
        <f t="shared" si="9"/>
        <v>1</v>
      </c>
      <c r="X73">
        <v>13720</v>
      </c>
      <c r="Y73" t="s">
        <v>212</v>
      </c>
      <c r="Z73" t="s">
        <v>213</v>
      </c>
      <c r="AA73" t="s">
        <v>228</v>
      </c>
      <c r="AB73" t="s">
        <v>215</v>
      </c>
      <c r="AC73" s="103">
        <v>45140</v>
      </c>
      <c r="AD73" s="103">
        <v>45324</v>
      </c>
    </row>
    <row r="74" spans="1:30" x14ac:dyDescent="0.25">
      <c r="A74" s="32">
        <f t="shared" si="10"/>
        <v>67</v>
      </c>
      <c r="B74" s="61" t="s">
        <v>129</v>
      </c>
      <c r="C74" s="47" t="s">
        <v>111</v>
      </c>
      <c r="D74" s="33">
        <v>640</v>
      </c>
      <c r="E74" s="93">
        <v>0</v>
      </c>
      <c r="F74" s="35">
        <f t="shared" si="17"/>
        <v>30</v>
      </c>
      <c r="G74" s="36">
        <f t="shared" si="18"/>
        <v>640</v>
      </c>
      <c r="H74" s="85">
        <v>198</v>
      </c>
      <c r="I74" s="93">
        <v>0</v>
      </c>
      <c r="J74" s="86">
        <f t="shared" si="20"/>
        <v>22</v>
      </c>
      <c r="K74" s="85">
        <f t="shared" si="21"/>
        <v>198</v>
      </c>
      <c r="L74" s="39">
        <f t="shared" si="19"/>
        <v>838</v>
      </c>
      <c r="M74" s="40">
        <v>22.46</v>
      </c>
      <c r="N74" s="41"/>
      <c r="P74" t="b">
        <f t="shared" si="22"/>
        <v>1</v>
      </c>
      <c r="Q74">
        <v>13456</v>
      </c>
      <c r="R74" t="s">
        <v>129</v>
      </c>
      <c r="S74" t="s">
        <v>245</v>
      </c>
      <c r="T74" t="s">
        <v>228</v>
      </c>
      <c r="U74" t="s">
        <v>215</v>
      </c>
      <c r="V74" s="103">
        <v>44714</v>
      </c>
      <c r="W74" t="b">
        <f t="shared" si="9"/>
        <v>1</v>
      </c>
      <c r="X74">
        <v>13456</v>
      </c>
      <c r="Y74" t="s">
        <v>129</v>
      </c>
      <c r="Z74" t="s">
        <v>245</v>
      </c>
      <c r="AA74" t="s">
        <v>228</v>
      </c>
      <c r="AB74" t="s">
        <v>215</v>
      </c>
      <c r="AC74" s="103">
        <v>44714</v>
      </c>
      <c r="AD74" s="103">
        <v>45262</v>
      </c>
    </row>
    <row r="75" spans="1:30" ht="22.5" x14ac:dyDescent="0.25">
      <c r="A75" s="32">
        <f t="shared" si="10"/>
        <v>68</v>
      </c>
      <c r="B75" s="60" t="s">
        <v>112</v>
      </c>
      <c r="C75" s="113" t="s">
        <v>113</v>
      </c>
      <c r="D75" s="74">
        <v>640</v>
      </c>
      <c r="E75" s="110">
        <v>-15</v>
      </c>
      <c r="F75" s="76">
        <f t="shared" si="17"/>
        <v>15</v>
      </c>
      <c r="G75" s="77">
        <f t="shared" si="18"/>
        <v>320</v>
      </c>
      <c r="H75" s="77">
        <v>198</v>
      </c>
      <c r="I75" s="110">
        <v>-22</v>
      </c>
      <c r="J75" s="78">
        <f t="shared" si="20"/>
        <v>0</v>
      </c>
      <c r="K75" s="77">
        <f t="shared" si="21"/>
        <v>0</v>
      </c>
      <c r="L75" s="79">
        <f t="shared" si="19"/>
        <v>320</v>
      </c>
      <c r="M75" s="80">
        <v>22.46</v>
      </c>
      <c r="N75" s="108" t="s">
        <v>282</v>
      </c>
      <c r="P75" t="b">
        <f t="shared" si="22"/>
        <v>1</v>
      </c>
      <c r="Q75">
        <v>10547</v>
      </c>
      <c r="R75" t="s">
        <v>112</v>
      </c>
      <c r="S75" t="s">
        <v>113</v>
      </c>
      <c r="T75" t="s">
        <v>228</v>
      </c>
      <c r="U75" t="s">
        <v>215</v>
      </c>
      <c r="V75" s="103">
        <v>45122</v>
      </c>
      <c r="W75" t="b">
        <f t="shared" si="9"/>
        <v>1</v>
      </c>
      <c r="X75">
        <v>10547</v>
      </c>
      <c r="Y75" t="s">
        <v>112</v>
      </c>
      <c r="Z75" t="s">
        <v>113</v>
      </c>
      <c r="AA75" t="s">
        <v>228</v>
      </c>
      <c r="AB75" t="s">
        <v>215</v>
      </c>
      <c r="AC75" s="103">
        <v>45122</v>
      </c>
      <c r="AD75" s="103">
        <v>45304</v>
      </c>
    </row>
    <row r="76" spans="1:30" ht="22.5" x14ac:dyDescent="0.25">
      <c r="A76" s="32">
        <f t="shared" si="10"/>
        <v>69</v>
      </c>
      <c r="B76" s="109" t="s">
        <v>114</v>
      </c>
      <c r="C76" s="49" t="s">
        <v>115</v>
      </c>
      <c r="D76" s="74">
        <v>640</v>
      </c>
      <c r="E76" s="110">
        <v>-15</v>
      </c>
      <c r="F76" s="76">
        <f t="shared" si="17"/>
        <v>15</v>
      </c>
      <c r="G76" s="77">
        <f t="shared" si="18"/>
        <v>320</v>
      </c>
      <c r="H76" s="77">
        <v>198</v>
      </c>
      <c r="I76" s="110">
        <v>-22</v>
      </c>
      <c r="J76" s="78">
        <f t="shared" si="20"/>
        <v>0</v>
      </c>
      <c r="K76" s="77">
        <f t="shared" si="21"/>
        <v>0</v>
      </c>
      <c r="L76" s="79">
        <f t="shared" si="19"/>
        <v>320</v>
      </c>
      <c r="M76" s="80">
        <v>22.46</v>
      </c>
      <c r="N76" s="108" t="s">
        <v>285</v>
      </c>
      <c r="P76" t="b">
        <f t="shared" si="22"/>
        <v>1</v>
      </c>
      <c r="Q76">
        <v>11135</v>
      </c>
      <c r="R76" t="s">
        <v>114</v>
      </c>
      <c r="S76" t="s">
        <v>115</v>
      </c>
      <c r="T76" t="s">
        <v>228</v>
      </c>
      <c r="U76" t="s">
        <v>215</v>
      </c>
      <c r="V76" s="103">
        <v>45104</v>
      </c>
      <c r="W76" t="b">
        <f t="shared" si="9"/>
        <v>1</v>
      </c>
      <c r="X76">
        <v>11135</v>
      </c>
      <c r="Y76" t="s">
        <v>114</v>
      </c>
      <c r="Z76" t="s">
        <v>115</v>
      </c>
      <c r="AA76" t="s">
        <v>228</v>
      </c>
      <c r="AB76" t="s">
        <v>215</v>
      </c>
      <c r="AC76" s="103">
        <v>45104</v>
      </c>
      <c r="AD76" s="103">
        <v>45287</v>
      </c>
    </row>
    <row r="77" spans="1:30" x14ac:dyDescent="0.25">
      <c r="A77" s="32">
        <f t="shared" si="10"/>
        <v>70</v>
      </c>
      <c r="B77" s="61" t="s">
        <v>183</v>
      </c>
      <c r="C77" s="68" t="s">
        <v>178</v>
      </c>
      <c r="D77" s="82">
        <v>640</v>
      </c>
      <c r="E77" s="93">
        <v>0</v>
      </c>
      <c r="F77" s="84">
        <f t="shared" si="17"/>
        <v>30</v>
      </c>
      <c r="G77" s="85">
        <f t="shared" si="18"/>
        <v>640</v>
      </c>
      <c r="H77" s="85">
        <v>198</v>
      </c>
      <c r="I77" s="93">
        <v>0</v>
      </c>
      <c r="J77" s="86">
        <f t="shared" si="20"/>
        <v>22</v>
      </c>
      <c r="K77" s="85">
        <f t="shared" si="21"/>
        <v>198</v>
      </c>
      <c r="L77" s="87">
        <f t="shared" si="19"/>
        <v>838</v>
      </c>
      <c r="M77" s="88">
        <v>22.46</v>
      </c>
      <c r="N77" s="43"/>
      <c r="P77" t="b">
        <f t="shared" si="22"/>
        <v>1</v>
      </c>
      <c r="Q77">
        <v>13429</v>
      </c>
      <c r="R77" t="s">
        <v>183</v>
      </c>
      <c r="S77" t="s">
        <v>246</v>
      </c>
      <c r="T77" t="s">
        <v>228</v>
      </c>
      <c r="U77" t="s">
        <v>215</v>
      </c>
      <c r="V77" s="103">
        <v>45108</v>
      </c>
      <c r="W77" t="b">
        <f t="shared" si="9"/>
        <v>1</v>
      </c>
      <c r="X77">
        <v>13429</v>
      </c>
      <c r="Y77" t="s">
        <v>183</v>
      </c>
      <c r="Z77" t="s">
        <v>246</v>
      </c>
      <c r="AA77" t="s">
        <v>228</v>
      </c>
      <c r="AB77" t="s">
        <v>215</v>
      </c>
      <c r="AC77" s="103">
        <v>45108</v>
      </c>
      <c r="AD77" s="103">
        <v>45292</v>
      </c>
    </row>
    <row r="78" spans="1:30" x14ac:dyDescent="0.25">
      <c r="A78" s="32">
        <f t="shared" si="10"/>
        <v>71</v>
      </c>
      <c r="B78" s="48" t="s">
        <v>116</v>
      </c>
      <c r="C78" s="67" t="s">
        <v>117</v>
      </c>
      <c r="D78" s="82">
        <v>640</v>
      </c>
      <c r="E78" s="93">
        <v>0</v>
      </c>
      <c r="F78" s="84">
        <f t="shared" si="17"/>
        <v>30</v>
      </c>
      <c r="G78" s="85">
        <f t="shared" si="18"/>
        <v>640</v>
      </c>
      <c r="H78" s="85">
        <v>198</v>
      </c>
      <c r="I78" s="93">
        <v>0</v>
      </c>
      <c r="J78" s="86">
        <f t="shared" si="20"/>
        <v>22</v>
      </c>
      <c r="K78" s="85">
        <f t="shared" si="21"/>
        <v>198</v>
      </c>
      <c r="L78" s="87">
        <f t="shared" si="19"/>
        <v>838</v>
      </c>
      <c r="M78" s="88">
        <v>22.46</v>
      </c>
      <c r="N78" s="41"/>
      <c r="P78" t="b">
        <f t="shared" si="22"/>
        <v>1</v>
      </c>
      <c r="Q78">
        <v>12969</v>
      </c>
      <c r="R78" t="s">
        <v>116</v>
      </c>
      <c r="S78" t="s">
        <v>117</v>
      </c>
      <c r="T78" t="s">
        <v>228</v>
      </c>
      <c r="U78" t="s">
        <v>215</v>
      </c>
      <c r="V78" s="103">
        <v>44988</v>
      </c>
      <c r="W78" t="b">
        <f t="shared" si="9"/>
        <v>1</v>
      </c>
      <c r="X78">
        <v>12969</v>
      </c>
      <c r="Y78" t="s">
        <v>116</v>
      </c>
      <c r="Z78" t="s">
        <v>117</v>
      </c>
      <c r="AA78" t="s">
        <v>228</v>
      </c>
      <c r="AB78" t="s">
        <v>215</v>
      </c>
      <c r="AC78" s="103">
        <v>45173</v>
      </c>
      <c r="AD78" s="103">
        <v>45355</v>
      </c>
    </row>
    <row r="79" spans="1:30" x14ac:dyDescent="0.25">
      <c r="A79" s="32">
        <f t="shared" si="10"/>
        <v>72</v>
      </c>
      <c r="B79" s="48" t="s">
        <v>199</v>
      </c>
      <c r="C79" s="68" t="s">
        <v>200</v>
      </c>
      <c r="D79" s="82">
        <v>640</v>
      </c>
      <c r="E79" s="93">
        <v>0</v>
      </c>
      <c r="F79" s="84">
        <f t="shared" si="17"/>
        <v>30</v>
      </c>
      <c r="G79" s="85">
        <f t="shared" si="18"/>
        <v>640</v>
      </c>
      <c r="H79" s="85">
        <v>198</v>
      </c>
      <c r="I79" s="93">
        <v>0</v>
      </c>
      <c r="J79" s="86">
        <f t="shared" si="20"/>
        <v>22</v>
      </c>
      <c r="K79" s="85">
        <f t="shared" si="21"/>
        <v>198</v>
      </c>
      <c r="L79" s="87">
        <f t="shared" si="19"/>
        <v>838</v>
      </c>
      <c r="M79" s="88">
        <v>22.46</v>
      </c>
      <c r="N79" s="43"/>
      <c r="P79" t="b">
        <f t="shared" si="22"/>
        <v>1</v>
      </c>
      <c r="Q79">
        <v>13557</v>
      </c>
      <c r="R79" t="s">
        <v>199</v>
      </c>
      <c r="S79" t="s">
        <v>200</v>
      </c>
      <c r="T79" t="s">
        <v>228</v>
      </c>
      <c r="U79" t="s">
        <v>215</v>
      </c>
      <c r="V79" s="103">
        <v>45108</v>
      </c>
      <c r="W79" t="b">
        <f t="shared" si="9"/>
        <v>1</v>
      </c>
      <c r="X79">
        <v>13557</v>
      </c>
      <c r="Y79" t="s">
        <v>199</v>
      </c>
      <c r="Z79" t="s">
        <v>200</v>
      </c>
      <c r="AA79" t="s">
        <v>228</v>
      </c>
      <c r="AB79" t="s">
        <v>215</v>
      </c>
      <c r="AC79" s="103">
        <v>45108</v>
      </c>
      <c r="AD79" s="103">
        <v>45292</v>
      </c>
    </row>
    <row r="80" spans="1:30" x14ac:dyDescent="0.25">
      <c r="A80" s="32">
        <f t="shared" si="10"/>
        <v>73</v>
      </c>
      <c r="B80" s="48" t="s">
        <v>260</v>
      </c>
      <c r="C80" s="68" t="s">
        <v>261</v>
      </c>
      <c r="D80" s="82">
        <v>640</v>
      </c>
      <c r="E80" s="93">
        <v>0</v>
      </c>
      <c r="F80" s="84">
        <f t="shared" si="17"/>
        <v>30</v>
      </c>
      <c r="G80" s="85">
        <f t="shared" si="18"/>
        <v>640</v>
      </c>
      <c r="H80" s="85">
        <v>198</v>
      </c>
      <c r="I80" s="93">
        <v>0</v>
      </c>
      <c r="J80" s="86">
        <f t="shared" si="20"/>
        <v>22</v>
      </c>
      <c r="K80" s="85">
        <f t="shared" si="21"/>
        <v>198</v>
      </c>
      <c r="L80" s="87">
        <f t="shared" si="19"/>
        <v>838</v>
      </c>
      <c r="M80" s="88">
        <v>22.46</v>
      </c>
      <c r="N80" s="100"/>
      <c r="V80" s="103"/>
      <c r="W80" t="b">
        <f t="shared" si="9"/>
        <v>1</v>
      </c>
      <c r="X80">
        <v>13895</v>
      </c>
      <c r="Y80" t="s">
        <v>260</v>
      </c>
      <c r="Z80" t="s">
        <v>261</v>
      </c>
      <c r="AA80" t="s">
        <v>228</v>
      </c>
      <c r="AB80" t="s">
        <v>215</v>
      </c>
      <c r="AC80" s="103">
        <v>45170</v>
      </c>
      <c r="AD80" s="103">
        <v>45352</v>
      </c>
    </row>
    <row r="81" spans="1:30" x14ac:dyDescent="0.25">
      <c r="A81" s="32">
        <f t="shared" si="10"/>
        <v>74</v>
      </c>
      <c r="B81" s="48" t="s">
        <v>118</v>
      </c>
      <c r="C81" s="68" t="s">
        <v>119</v>
      </c>
      <c r="D81" s="82">
        <v>640</v>
      </c>
      <c r="E81" s="93">
        <v>0</v>
      </c>
      <c r="F81" s="84">
        <f t="shared" si="17"/>
        <v>30</v>
      </c>
      <c r="G81" s="85">
        <f t="shared" si="18"/>
        <v>640</v>
      </c>
      <c r="H81" s="85">
        <v>198</v>
      </c>
      <c r="I81" s="93">
        <v>0</v>
      </c>
      <c r="J81" s="86">
        <f t="shared" si="20"/>
        <v>22</v>
      </c>
      <c r="K81" s="85">
        <f t="shared" si="21"/>
        <v>198</v>
      </c>
      <c r="L81" s="87">
        <f t="shared" si="19"/>
        <v>838</v>
      </c>
      <c r="M81" s="88">
        <v>22.46</v>
      </c>
      <c r="N81" s="41"/>
      <c r="P81" t="b">
        <f t="shared" si="22"/>
        <v>1</v>
      </c>
      <c r="Q81">
        <v>12183</v>
      </c>
      <c r="R81" t="s">
        <v>118</v>
      </c>
      <c r="S81" t="s">
        <v>119</v>
      </c>
      <c r="T81" t="s">
        <v>228</v>
      </c>
      <c r="U81" t="s">
        <v>215</v>
      </c>
      <c r="V81" s="103">
        <v>45080</v>
      </c>
      <c r="W81" t="b">
        <f t="shared" si="9"/>
        <v>1</v>
      </c>
      <c r="X81">
        <v>12183</v>
      </c>
      <c r="Y81" t="s">
        <v>118</v>
      </c>
      <c r="Z81" t="s">
        <v>119</v>
      </c>
      <c r="AA81" t="s">
        <v>228</v>
      </c>
      <c r="AB81" t="s">
        <v>215</v>
      </c>
      <c r="AC81" s="103">
        <v>45080</v>
      </c>
      <c r="AD81" s="103">
        <v>45263</v>
      </c>
    </row>
    <row r="82" spans="1:30" x14ac:dyDescent="0.25">
      <c r="A82" s="32">
        <f t="shared" si="10"/>
        <v>75</v>
      </c>
      <c r="B82" s="48" t="s">
        <v>120</v>
      </c>
      <c r="C82" s="47" t="s">
        <v>121</v>
      </c>
      <c r="D82" s="33">
        <v>640</v>
      </c>
      <c r="E82" s="93">
        <v>0</v>
      </c>
      <c r="F82" s="84">
        <f t="shared" si="17"/>
        <v>30</v>
      </c>
      <c r="G82" s="85">
        <f t="shared" si="18"/>
        <v>640</v>
      </c>
      <c r="H82" s="85">
        <v>198</v>
      </c>
      <c r="I82" s="93">
        <v>0</v>
      </c>
      <c r="J82" s="86">
        <f t="shared" si="20"/>
        <v>22</v>
      </c>
      <c r="K82" s="85">
        <f t="shared" si="21"/>
        <v>198</v>
      </c>
      <c r="L82" s="39">
        <f t="shared" si="19"/>
        <v>838</v>
      </c>
      <c r="M82" s="40">
        <v>22.46</v>
      </c>
      <c r="N82" s="41"/>
      <c r="P82" t="b">
        <f t="shared" si="22"/>
        <v>1</v>
      </c>
      <c r="Q82">
        <v>12213</v>
      </c>
      <c r="R82" t="s">
        <v>120</v>
      </c>
      <c r="S82" t="s">
        <v>121</v>
      </c>
      <c r="T82" t="s">
        <v>228</v>
      </c>
      <c r="U82" t="s">
        <v>215</v>
      </c>
      <c r="V82" s="103">
        <v>45079</v>
      </c>
      <c r="W82" t="b">
        <f t="shared" si="9"/>
        <v>1</v>
      </c>
      <c r="X82">
        <v>12213</v>
      </c>
      <c r="Y82" t="s">
        <v>120</v>
      </c>
      <c r="Z82" t="s">
        <v>121</v>
      </c>
      <c r="AA82" t="s">
        <v>228</v>
      </c>
      <c r="AB82" t="s">
        <v>215</v>
      </c>
      <c r="AC82" s="103">
        <v>45079</v>
      </c>
      <c r="AD82" s="103">
        <v>45262</v>
      </c>
    </row>
    <row r="83" spans="1:30" x14ac:dyDescent="0.25">
      <c r="A83" s="32">
        <f t="shared" si="10"/>
        <v>76</v>
      </c>
      <c r="B83" s="48" t="s">
        <v>124</v>
      </c>
      <c r="C83" s="51" t="s">
        <v>125</v>
      </c>
      <c r="D83" s="33">
        <v>640</v>
      </c>
      <c r="E83" s="93">
        <v>0</v>
      </c>
      <c r="F83" s="35">
        <f t="shared" si="17"/>
        <v>30</v>
      </c>
      <c r="G83" s="85">
        <f t="shared" si="18"/>
        <v>640</v>
      </c>
      <c r="H83" s="85">
        <v>198</v>
      </c>
      <c r="I83" s="93">
        <v>0</v>
      </c>
      <c r="J83" s="86">
        <f t="shared" si="20"/>
        <v>22</v>
      </c>
      <c r="K83" s="85">
        <f t="shared" si="21"/>
        <v>198</v>
      </c>
      <c r="L83" s="39">
        <f t="shared" si="19"/>
        <v>838</v>
      </c>
      <c r="M83" s="40">
        <v>22.46</v>
      </c>
      <c r="N83" s="41"/>
      <c r="P83" t="b">
        <f t="shared" si="22"/>
        <v>1</v>
      </c>
      <c r="Q83">
        <v>12561</v>
      </c>
      <c r="R83" t="s">
        <v>124</v>
      </c>
      <c r="S83" t="s">
        <v>125</v>
      </c>
      <c r="T83" t="s">
        <v>228</v>
      </c>
      <c r="U83" t="s">
        <v>215</v>
      </c>
      <c r="V83" s="103">
        <v>45140</v>
      </c>
      <c r="W83" t="b">
        <f t="shared" si="9"/>
        <v>1</v>
      </c>
      <c r="X83">
        <v>12561</v>
      </c>
      <c r="Y83" t="s">
        <v>124</v>
      </c>
      <c r="Z83" t="s">
        <v>125</v>
      </c>
      <c r="AA83" t="s">
        <v>228</v>
      </c>
      <c r="AB83" t="s">
        <v>215</v>
      </c>
      <c r="AC83" s="103">
        <v>45140</v>
      </c>
      <c r="AD83" s="103">
        <v>45324</v>
      </c>
    </row>
    <row r="84" spans="1:30" x14ac:dyDescent="0.25">
      <c r="A84" s="32">
        <f t="shared" si="10"/>
        <v>77</v>
      </c>
      <c r="B84" s="48" t="s">
        <v>165</v>
      </c>
      <c r="C84" s="68" t="s">
        <v>164</v>
      </c>
      <c r="D84" s="82">
        <v>640</v>
      </c>
      <c r="E84" s="93">
        <v>0</v>
      </c>
      <c r="F84" s="84">
        <f t="shared" si="17"/>
        <v>30</v>
      </c>
      <c r="G84" s="85">
        <f t="shared" si="18"/>
        <v>640</v>
      </c>
      <c r="H84" s="85">
        <v>198</v>
      </c>
      <c r="I84" s="93">
        <v>0</v>
      </c>
      <c r="J84" s="86">
        <f t="shared" si="20"/>
        <v>22</v>
      </c>
      <c r="K84" s="85">
        <f t="shared" si="21"/>
        <v>198</v>
      </c>
      <c r="L84" s="87">
        <f t="shared" si="19"/>
        <v>838</v>
      </c>
      <c r="M84" s="40">
        <v>22.46</v>
      </c>
      <c r="N84" s="43"/>
      <c r="P84" t="b">
        <f t="shared" si="22"/>
        <v>1</v>
      </c>
      <c r="Q84">
        <v>13352</v>
      </c>
      <c r="R84" t="s">
        <v>165</v>
      </c>
      <c r="S84" t="s">
        <v>164</v>
      </c>
      <c r="T84" t="s">
        <v>228</v>
      </c>
      <c r="U84" t="s">
        <v>215</v>
      </c>
      <c r="V84" s="103">
        <v>45078</v>
      </c>
      <c r="W84" t="b">
        <f t="shared" si="9"/>
        <v>1</v>
      </c>
      <c r="X84">
        <v>13352</v>
      </c>
      <c r="Y84" t="s">
        <v>165</v>
      </c>
      <c r="Z84" t="s">
        <v>164</v>
      </c>
      <c r="AA84" t="s">
        <v>228</v>
      </c>
      <c r="AB84" t="s">
        <v>215</v>
      </c>
      <c r="AC84" s="103">
        <v>45078</v>
      </c>
      <c r="AD84" s="103">
        <v>45261</v>
      </c>
    </row>
    <row r="85" spans="1:30" x14ac:dyDescent="0.25">
      <c r="A85" s="32">
        <f t="shared" si="10"/>
        <v>78</v>
      </c>
      <c r="B85" s="48" t="s">
        <v>169</v>
      </c>
      <c r="C85" s="68" t="s">
        <v>170</v>
      </c>
      <c r="D85" s="82">
        <v>640</v>
      </c>
      <c r="E85" s="93">
        <v>0</v>
      </c>
      <c r="F85" s="84">
        <f t="shared" si="17"/>
        <v>30</v>
      </c>
      <c r="G85" s="85">
        <f t="shared" si="18"/>
        <v>640</v>
      </c>
      <c r="H85" s="85">
        <v>198</v>
      </c>
      <c r="I85" s="93">
        <v>0</v>
      </c>
      <c r="J85" s="86">
        <f t="shared" si="20"/>
        <v>22</v>
      </c>
      <c r="K85" s="85">
        <f t="shared" si="21"/>
        <v>198</v>
      </c>
      <c r="L85" s="87">
        <f t="shared" si="19"/>
        <v>838</v>
      </c>
      <c r="M85" s="40">
        <v>22.46</v>
      </c>
      <c r="N85" s="43"/>
      <c r="P85" t="b">
        <f t="shared" si="22"/>
        <v>1</v>
      </c>
      <c r="Q85">
        <v>13376</v>
      </c>
      <c r="R85" t="s">
        <v>169</v>
      </c>
      <c r="S85" t="s">
        <v>247</v>
      </c>
      <c r="T85" t="s">
        <v>228</v>
      </c>
      <c r="U85" t="s">
        <v>215</v>
      </c>
      <c r="V85" s="103">
        <v>45078</v>
      </c>
      <c r="W85" t="b">
        <f t="shared" si="9"/>
        <v>1</v>
      </c>
      <c r="X85">
        <v>13376</v>
      </c>
      <c r="Y85" t="s">
        <v>169</v>
      </c>
      <c r="Z85" t="s">
        <v>247</v>
      </c>
      <c r="AA85" t="s">
        <v>228</v>
      </c>
      <c r="AB85" t="s">
        <v>215</v>
      </c>
      <c r="AC85" s="103">
        <v>45078</v>
      </c>
      <c r="AD85" s="103">
        <v>45261</v>
      </c>
    </row>
    <row r="86" spans="1:30" x14ac:dyDescent="0.25">
      <c r="A86" s="32">
        <f t="shared" si="10"/>
        <v>79</v>
      </c>
      <c r="B86" s="48" t="s">
        <v>126</v>
      </c>
      <c r="C86" s="51" t="s">
        <v>127</v>
      </c>
      <c r="D86" s="33">
        <v>640</v>
      </c>
      <c r="E86" s="93">
        <v>0</v>
      </c>
      <c r="F86" s="35">
        <f t="shared" si="17"/>
        <v>30</v>
      </c>
      <c r="G86" s="36">
        <f t="shared" si="18"/>
        <v>640</v>
      </c>
      <c r="H86" s="85">
        <v>198</v>
      </c>
      <c r="I86" s="93">
        <v>0</v>
      </c>
      <c r="J86" s="86">
        <f t="shared" si="20"/>
        <v>22</v>
      </c>
      <c r="K86" s="85">
        <f t="shared" si="21"/>
        <v>198</v>
      </c>
      <c r="L86" s="39">
        <f t="shared" si="19"/>
        <v>838</v>
      </c>
      <c r="M86" s="40">
        <v>22.46</v>
      </c>
      <c r="N86" s="41"/>
      <c r="P86" t="b">
        <f t="shared" si="22"/>
        <v>1</v>
      </c>
      <c r="Q86">
        <v>12684</v>
      </c>
      <c r="R86" t="s">
        <v>126</v>
      </c>
      <c r="S86" t="s">
        <v>248</v>
      </c>
      <c r="T86" t="s">
        <v>228</v>
      </c>
      <c r="U86" t="s">
        <v>215</v>
      </c>
      <c r="V86" s="103">
        <v>45140</v>
      </c>
      <c r="W86" t="b">
        <f t="shared" si="9"/>
        <v>1</v>
      </c>
      <c r="X86">
        <v>12684</v>
      </c>
      <c r="Y86" t="s">
        <v>126</v>
      </c>
      <c r="Z86" t="s">
        <v>248</v>
      </c>
      <c r="AA86" t="s">
        <v>228</v>
      </c>
      <c r="AB86" t="s">
        <v>215</v>
      </c>
      <c r="AC86" s="103">
        <v>45140</v>
      </c>
      <c r="AD86" s="103">
        <v>45324</v>
      </c>
    </row>
    <row r="87" spans="1:30" x14ac:dyDescent="0.25">
      <c r="A87" s="32"/>
      <c r="B87" s="52"/>
      <c r="C87" s="44" t="s">
        <v>30</v>
      </c>
      <c r="D87" s="52"/>
      <c r="E87" s="52"/>
      <c r="F87" s="52"/>
      <c r="G87" s="45">
        <f>SUM(G31:G86)</f>
        <v>34560</v>
      </c>
      <c r="H87" s="52"/>
      <c r="I87" s="52"/>
      <c r="J87" s="52"/>
      <c r="K87" s="45">
        <f>SUM(K31:K86)</f>
        <v>9639</v>
      </c>
      <c r="L87" s="45">
        <f>SUM(L31:L86)</f>
        <v>44199</v>
      </c>
      <c r="M87" s="45">
        <f>SUM(M31:M86)</f>
        <v>1257.7600000000009</v>
      </c>
      <c r="N87" s="66"/>
    </row>
    <row r="88" spans="1:30" x14ac:dyDescent="0.25">
      <c r="A88" s="287" t="s">
        <v>31</v>
      </c>
      <c r="B88" s="284"/>
      <c r="C88" s="284"/>
      <c r="D88" s="284"/>
      <c r="E88" s="285"/>
      <c r="F88" s="245">
        <f>G87+G30</f>
        <v>39595</v>
      </c>
      <c r="G88" s="246"/>
      <c r="H88" s="246"/>
      <c r="I88" s="246"/>
      <c r="J88" s="288" t="s">
        <v>32</v>
      </c>
      <c r="K88" s="289"/>
      <c r="L88" s="289"/>
      <c r="M88" s="289"/>
      <c r="N88" s="290"/>
    </row>
    <row r="89" spans="1:30" x14ac:dyDescent="0.25">
      <c r="A89" s="297" t="s">
        <v>33</v>
      </c>
      <c r="B89" s="248"/>
      <c r="C89" s="248"/>
      <c r="D89" s="248"/>
      <c r="E89" s="248"/>
      <c r="F89" s="247">
        <f>K87+K30</f>
        <v>12411</v>
      </c>
      <c r="G89" s="248"/>
      <c r="H89" s="248"/>
      <c r="I89" s="248"/>
      <c r="J89" s="291"/>
      <c r="K89" s="291"/>
      <c r="L89" s="291"/>
      <c r="M89" s="291"/>
      <c r="N89" s="292"/>
    </row>
    <row r="90" spans="1:30" x14ac:dyDescent="0.25">
      <c r="A90" s="297" t="s">
        <v>34</v>
      </c>
      <c r="B90" s="248"/>
      <c r="C90" s="248"/>
      <c r="D90" s="248"/>
      <c r="E90" s="248"/>
      <c r="F90" s="247">
        <f>F88+F89</f>
        <v>52006</v>
      </c>
      <c r="G90" s="248"/>
      <c r="H90" s="248"/>
      <c r="I90" s="248"/>
      <c r="J90" s="291"/>
      <c r="K90" s="291"/>
      <c r="L90" s="291"/>
      <c r="M90" s="291"/>
      <c r="N90" s="292"/>
    </row>
    <row r="91" spans="1:30" x14ac:dyDescent="0.25">
      <c r="A91" s="298" t="s">
        <v>249</v>
      </c>
      <c r="B91" s="250"/>
      <c r="C91" s="250"/>
      <c r="D91" s="250"/>
      <c r="E91" s="251"/>
      <c r="F91" s="249">
        <f>M87+M30</f>
        <v>1774.3400000000006</v>
      </c>
      <c r="G91" s="250"/>
      <c r="H91" s="250"/>
      <c r="I91" s="251"/>
      <c r="J91" s="293"/>
      <c r="K91" s="291"/>
      <c r="L91" s="291"/>
      <c r="M91" s="291"/>
      <c r="N91" s="292"/>
    </row>
    <row r="92" spans="1:30" x14ac:dyDescent="0.25">
      <c r="A92" s="234" t="s">
        <v>35</v>
      </c>
      <c r="B92" s="236"/>
      <c r="C92" s="236"/>
      <c r="D92" s="236"/>
      <c r="E92" s="237"/>
      <c r="F92" s="235">
        <v>0</v>
      </c>
      <c r="G92" s="236"/>
      <c r="H92" s="236"/>
      <c r="I92" s="237"/>
      <c r="J92" s="293"/>
      <c r="K92" s="291"/>
      <c r="L92" s="291"/>
      <c r="M92" s="291"/>
      <c r="N92" s="292"/>
      <c r="Z92" t="s">
        <v>267</v>
      </c>
    </row>
    <row r="93" spans="1:30" x14ac:dyDescent="0.25">
      <c r="A93" s="238" t="s">
        <v>36</v>
      </c>
      <c r="B93" s="236"/>
      <c r="C93" s="236"/>
      <c r="D93" s="236"/>
      <c r="E93" s="237"/>
      <c r="F93" s="239">
        <f>F90+F91-F92</f>
        <v>53780.340000000004</v>
      </c>
      <c r="G93" s="236"/>
      <c r="H93" s="236"/>
      <c r="I93" s="237"/>
      <c r="J93" s="293"/>
      <c r="K93" s="291"/>
      <c r="L93" s="291"/>
      <c r="M93" s="291"/>
      <c r="N93" s="292"/>
      <c r="X93">
        <v>13453</v>
      </c>
      <c r="Y93" t="s">
        <v>265</v>
      </c>
      <c r="Z93" t="s">
        <v>266</v>
      </c>
      <c r="AA93" t="s">
        <v>228</v>
      </c>
      <c r="AB93" t="s">
        <v>215</v>
      </c>
      <c r="AC93" s="103">
        <v>45108</v>
      </c>
      <c r="AD93" s="103">
        <v>45292</v>
      </c>
    </row>
    <row r="94" spans="1:30" x14ac:dyDescent="0.25">
      <c r="A94" s="240" t="s">
        <v>37</v>
      </c>
      <c r="B94" s="236"/>
      <c r="C94" s="236"/>
      <c r="D94" s="236"/>
      <c r="E94" s="237"/>
      <c r="F94" s="241">
        <f ca="1">TODAY()</f>
        <v>46164</v>
      </c>
      <c r="G94" s="236"/>
      <c r="H94" s="236"/>
      <c r="I94" s="237"/>
      <c r="J94" s="294"/>
      <c r="K94" s="295"/>
      <c r="L94" s="295"/>
      <c r="M94" s="295"/>
      <c r="N94" s="296"/>
    </row>
    <row r="95" spans="1:30" x14ac:dyDescent="0.25">
      <c r="A95" s="233" t="s">
        <v>269</v>
      </c>
      <c r="B95" s="236"/>
      <c r="C95" s="236"/>
      <c r="D95" s="236"/>
      <c r="E95" s="236"/>
      <c r="F95" s="236"/>
      <c r="G95" s="236"/>
      <c r="H95" s="236"/>
      <c r="I95" s="236"/>
      <c r="J95" s="236"/>
      <c r="K95" s="236"/>
      <c r="L95" s="236"/>
      <c r="M95" s="236"/>
      <c r="N95" s="237"/>
    </row>
    <row r="96" spans="1:30" x14ac:dyDescent="0.25">
      <c r="A96" s="283" t="s">
        <v>270</v>
      </c>
      <c r="B96" s="284"/>
      <c r="C96" s="284"/>
      <c r="D96" s="284"/>
      <c r="E96" s="284"/>
      <c r="F96" s="284"/>
      <c r="G96" s="284"/>
      <c r="H96" s="284"/>
      <c r="I96" s="284"/>
      <c r="J96" s="284"/>
      <c r="K96" s="284"/>
      <c r="L96" s="284"/>
      <c r="M96" s="284"/>
      <c r="N96" s="285"/>
    </row>
    <row r="97" spans="1:14" x14ac:dyDescent="0.25">
      <c r="A97" s="286"/>
      <c r="B97" s="286"/>
      <c r="C97" s="286"/>
      <c r="D97" s="286"/>
      <c r="E97" s="286"/>
      <c r="F97" s="286"/>
      <c r="G97" s="286"/>
      <c r="H97" s="286"/>
      <c r="I97" s="286"/>
      <c r="J97" s="286"/>
      <c r="K97" s="286"/>
      <c r="L97" s="286"/>
      <c r="M97" s="286"/>
      <c r="N97" s="286"/>
    </row>
  </sheetData>
  <mergeCells count="26">
    <mergeCell ref="A1:N1"/>
    <mergeCell ref="A2:N2"/>
    <mergeCell ref="A3:E3"/>
    <mergeCell ref="F3:I3"/>
    <mergeCell ref="J3:N4"/>
    <mergeCell ref="A4:E4"/>
    <mergeCell ref="F4:H4"/>
    <mergeCell ref="A5:M5"/>
    <mergeCell ref="A88:E88"/>
    <mergeCell ref="F88:I88"/>
    <mergeCell ref="J88:N94"/>
    <mergeCell ref="A89:E89"/>
    <mergeCell ref="F89:I89"/>
    <mergeCell ref="A90:E90"/>
    <mergeCell ref="F90:I90"/>
    <mergeCell ref="A91:E91"/>
    <mergeCell ref="F91:I91"/>
    <mergeCell ref="A95:N95"/>
    <mergeCell ref="A96:N96"/>
    <mergeCell ref="A97:N97"/>
    <mergeCell ref="A92:E92"/>
    <mergeCell ref="F92:I92"/>
    <mergeCell ref="A93:E93"/>
    <mergeCell ref="F93:I93"/>
    <mergeCell ref="A94:E94"/>
    <mergeCell ref="F94:I94"/>
  </mergeCells>
  <printOptions horizontalCentered="1" verticalCentered="1"/>
  <pageMargins left="0.70866141732283472" right="0.31496062992125984" top="0.74803149606299213" bottom="0.74803149606299213" header="0.31496062992125984" footer="0.31496062992125984"/>
  <pageSetup paperSize="9" scale="45" fitToHeight="0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7F87F8-D8F2-4BFD-989F-0583AFD7F9BC}">
  <sheetPr>
    <pageSetUpPr fitToPage="1"/>
  </sheetPr>
  <dimension ref="A1:AD34"/>
  <sheetViews>
    <sheetView zoomScale="89" zoomScaleNormal="89" workbookViewId="0">
      <selection activeCell="N11" sqref="N11"/>
    </sheetView>
  </sheetViews>
  <sheetFormatPr defaultRowHeight="15" x14ac:dyDescent="0.25"/>
  <cols>
    <col min="1" max="1" width="6.42578125" bestFit="1" customWidth="1"/>
    <col min="2" max="2" width="14" bestFit="1" customWidth="1"/>
    <col min="3" max="3" width="43.140625" bestFit="1" customWidth="1"/>
    <col min="4" max="4" width="6.7109375" customWidth="1"/>
    <col min="5" max="5" width="8.42578125" customWidth="1"/>
    <col min="6" max="6" width="5.42578125" customWidth="1"/>
    <col min="7" max="7" width="10.42578125" bestFit="1" customWidth="1"/>
    <col min="8" max="8" width="7.28515625" customWidth="1"/>
    <col min="9" max="9" width="18.7109375" customWidth="1"/>
    <col min="10" max="10" width="7.140625" customWidth="1"/>
    <col min="11" max="11" width="10.140625" bestFit="1" customWidth="1"/>
    <col min="12" max="12" width="11.28515625" bestFit="1" customWidth="1"/>
    <col min="13" max="13" width="8.85546875" customWidth="1"/>
    <col min="14" max="14" width="27.5703125" customWidth="1"/>
    <col min="16" max="16" width="12.42578125" hidden="1" customWidth="1"/>
    <col min="17" max="18" width="0" hidden="1" customWidth="1"/>
    <col min="19" max="19" width="24.7109375" hidden="1" customWidth="1"/>
    <col min="20" max="21" width="0" hidden="1" customWidth="1"/>
    <col min="22" max="22" width="12.28515625" hidden="1" customWidth="1"/>
    <col min="23" max="23" width="12.42578125" hidden="1" customWidth="1"/>
    <col min="24" max="25" width="0" hidden="1" customWidth="1"/>
    <col min="26" max="26" width="31.85546875" hidden="1" customWidth="1"/>
    <col min="27" max="28" width="0" hidden="1" customWidth="1"/>
    <col min="29" max="29" width="12.85546875" hidden="1" customWidth="1"/>
    <col min="30" max="30" width="12.5703125" hidden="1" customWidth="1"/>
  </cols>
  <sheetData>
    <row r="1" spans="1:30" ht="50.25" customHeight="1" x14ac:dyDescent="0.4">
      <c r="A1" s="252" t="s">
        <v>268</v>
      </c>
      <c r="B1" s="253"/>
      <c r="C1" s="253"/>
      <c r="D1" s="253"/>
      <c r="E1" s="253"/>
      <c r="F1" s="253"/>
      <c r="G1" s="253"/>
      <c r="H1" s="253"/>
      <c r="I1" s="253"/>
      <c r="J1" s="253"/>
      <c r="K1" s="253"/>
      <c r="L1" s="253"/>
      <c r="M1" s="253"/>
      <c r="N1" s="253"/>
    </row>
    <row r="2" spans="1:30" x14ac:dyDescent="0.25">
      <c r="A2" s="254" t="s">
        <v>12</v>
      </c>
      <c r="B2" s="250"/>
      <c r="C2" s="250"/>
      <c r="D2" s="250"/>
      <c r="E2" s="250"/>
      <c r="F2" s="250"/>
      <c r="G2" s="250"/>
      <c r="H2" s="250"/>
      <c r="I2" s="250"/>
      <c r="J2" s="250"/>
      <c r="K2" s="250"/>
      <c r="L2" s="250"/>
      <c r="M2" s="250"/>
      <c r="N2" s="251"/>
    </row>
    <row r="3" spans="1:30" ht="16.5" x14ac:dyDescent="0.25">
      <c r="A3" s="255" t="s">
        <v>13</v>
      </c>
      <c r="B3" s="236"/>
      <c r="C3" s="236"/>
      <c r="D3" s="236"/>
      <c r="E3" s="237"/>
      <c r="F3" s="256" t="s">
        <v>250</v>
      </c>
      <c r="G3" s="257"/>
      <c r="H3" s="257"/>
      <c r="I3" s="299"/>
      <c r="J3" s="300" t="s">
        <v>14</v>
      </c>
      <c r="K3" s="284"/>
      <c r="L3" s="284"/>
      <c r="M3" s="284"/>
      <c r="N3" s="285"/>
    </row>
    <row r="4" spans="1:30" ht="16.5" x14ac:dyDescent="0.25">
      <c r="A4" s="255" t="s">
        <v>15</v>
      </c>
      <c r="B4" s="236"/>
      <c r="C4" s="236"/>
      <c r="D4" s="236"/>
      <c r="E4" s="237"/>
      <c r="F4" s="258" t="s">
        <v>274</v>
      </c>
      <c r="G4" s="236"/>
      <c r="H4" s="237"/>
      <c r="I4" s="25">
        <v>2023</v>
      </c>
      <c r="J4" s="301"/>
      <c r="K4" s="250"/>
      <c r="L4" s="250"/>
      <c r="M4" s="250"/>
      <c r="N4" s="251"/>
    </row>
    <row r="5" spans="1:30" x14ac:dyDescent="0.25">
      <c r="A5" s="242"/>
      <c r="B5" s="243"/>
      <c r="C5" s="243"/>
      <c r="D5" s="243"/>
      <c r="E5" s="243"/>
      <c r="F5" s="243"/>
      <c r="G5" s="243"/>
      <c r="H5" s="243"/>
      <c r="I5" s="243"/>
      <c r="J5" s="243"/>
      <c r="K5" s="243"/>
      <c r="L5" s="243"/>
      <c r="M5" s="244"/>
      <c r="N5" s="65"/>
    </row>
    <row r="6" spans="1:30" ht="33.75" x14ac:dyDescent="0.25">
      <c r="A6" s="26" t="s">
        <v>16</v>
      </c>
      <c r="B6" s="26" t="s">
        <v>17</v>
      </c>
      <c r="C6" s="27" t="s">
        <v>18</v>
      </c>
      <c r="D6" s="28" t="s">
        <v>19</v>
      </c>
      <c r="E6" s="28" t="s">
        <v>20</v>
      </c>
      <c r="F6" s="28" t="s">
        <v>21</v>
      </c>
      <c r="G6" s="28" t="s">
        <v>22</v>
      </c>
      <c r="H6" s="27" t="s">
        <v>23</v>
      </c>
      <c r="I6" s="27" t="s">
        <v>24</v>
      </c>
      <c r="J6" s="29" t="s">
        <v>25</v>
      </c>
      <c r="K6" s="29" t="s">
        <v>26</v>
      </c>
      <c r="L6" s="30" t="s">
        <v>27</v>
      </c>
      <c r="M6" s="31" t="s">
        <v>28</v>
      </c>
      <c r="N6" s="31" t="s">
        <v>29</v>
      </c>
    </row>
    <row r="7" spans="1:30" ht="33.75" x14ac:dyDescent="0.25">
      <c r="A7" s="98">
        <v>1</v>
      </c>
      <c r="B7" s="111" t="s">
        <v>40</v>
      </c>
      <c r="C7" s="115" t="s">
        <v>41</v>
      </c>
      <c r="D7" s="74">
        <v>265</v>
      </c>
      <c r="E7" s="75">
        <v>0</v>
      </c>
      <c r="F7" s="76">
        <f t="shared" ref="F7:F19" si="0">IF(ISBLANK(E7),"",30+E7)</f>
        <v>30</v>
      </c>
      <c r="G7" s="77">
        <f t="shared" ref="G7:G19" si="1">ROUND(IF(D7&gt;0,IF(E7&gt;0,D7/30*F7,D7+D7/30*E7),""),2)</f>
        <v>265</v>
      </c>
      <c r="H7" s="77">
        <v>198</v>
      </c>
      <c r="I7" s="75">
        <v>-22</v>
      </c>
      <c r="J7" s="78">
        <f t="shared" ref="J7:J19" si="2">IF(ISBLANK(I7),"",22+I7)</f>
        <v>0</v>
      </c>
      <c r="K7" s="77">
        <f t="shared" ref="K7:K19" si="3">J7*9</f>
        <v>0</v>
      </c>
      <c r="L7" s="79">
        <f>G7+K7</f>
        <v>265</v>
      </c>
      <c r="M7" s="80">
        <v>22.46</v>
      </c>
      <c r="N7" s="108" t="s">
        <v>281</v>
      </c>
      <c r="P7" t="b">
        <f t="shared" ref="P7:P19" si="4">R7=B7</f>
        <v>1</v>
      </c>
      <c r="Q7">
        <v>11790</v>
      </c>
      <c r="R7" t="s">
        <v>40</v>
      </c>
      <c r="S7" t="s">
        <v>216</v>
      </c>
      <c r="T7" t="s">
        <v>214</v>
      </c>
      <c r="U7" t="s">
        <v>215</v>
      </c>
      <c r="V7" s="103">
        <v>45128</v>
      </c>
      <c r="W7" t="b">
        <f t="shared" ref="W7:W15" si="5">Y7=B7</f>
        <v>1</v>
      </c>
      <c r="X7">
        <v>11790</v>
      </c>
      <c r="Y7" t="s">
        <v>40</v>
      </c>
      <c r="Z7" t="s">
        <v>216</v>
      </c>
      <c r="AA7" t="s">
        <v>214</v>
      </c>
      <c r="AB7" t="s">
        <v>215</v>
      </c>
      <c r="AC7" s="103">
        <v>45128</v>
      </c>
      <c r="AD7" s="103">
        <v>45291</v>
      </c>
    </row>
    <row r="8" spans="1:30" x14ac:dyDescent="0.25">
      <c r="A8" s="112">
        <f>A7+1</f>
        <v>2</v>
      </c>
      <c r="B8" s="111" t="s">
        <v>42</v>
      </c>
      <c r="C8" s="115" t="s">
        <v>43</v>
      </c>
      <c r="D8" s="74">
        <v>265</v>
      </c>
      <c r="E8" s="75">
        <v>0</v>
      </c>
      <c r="F8" s="76">
        <f t="shared" si="0"/>
        <v>30</v>
      </c>
      <c r="G8" s="77">
        <f t="shared" si="1"/>
        <v>265</v>
      </c>
      <c r="H8" s="77">
        <v>198</v>
      </c>
      <c r="I8" s="75">
        <v>-22</v>
      </c>
      <c r="J8" s="78">
        <f t="shared" si="2"/>
        <v>0</v>
      </c>
      <c r="K8" s="77">
        <f t="shared" si="3"/>
        <v>0</v>
      </c>
      <c r="L8" s="79">
        <f>G8+K8</f>
        <v>265</v>
      </c>
      <c r="M8" s="80">
        <v>22.46</v>
      </c>
      <c r="N8" s="43" t="s">
        <v>284</v>
      </c>
      <c r="P8" t="b">
        <f t="shared" si="4"/>
        <v>1</v>
      </c>
      <c r="Q8">
        <v>10505</v>
      </c>
      <c r="R8" t="s">
        <v>42</v>
      </c>
      <c r="S8" t="s">
        <v>43</v>
      </c>
      <c r="T8" t="s">
        <v>214</v>
      </c>
      <c r="U8" t="s">
        <v>215</v>
      </c>
      <c r="V8" s="103">
        <v>45085</v>
      </c>
      <c r="W8" t="b">
        <f t="shared" si="5"/>
        <v>1</v>
      </c>
      <c r="X8">
        <v>10505</v>
      </c>
      <c r="Y8" t="s">
        <v>42</v>
      </c>
      <c r="Z8" t="s">
        <v>43</v>
      </c>
      <c r="AA8" t="s">
        <v>214</v>
      </c>
      <c r="AB8" t="s">
        <v>215</v>
      </c>
      <c r="AC8" s="103">
        <v>45085</v>
      </c>
      <c r="AD8" s="103">
        <v>45266</v>
      </c>
    </row>
    <row r="9" spans="1:30" x14ac:dyDescent="0.25">
      <c r="A9" s="112">
        <f t="shared" ref="A9:A15" si="6">A8+1</f>
        <v>3</v>
      </c>
      <c r="B9" s="107" t="s">
        <v>219</v>
      </c>
      <c r="C9" s="115" t="s">
        <v>138</v>
      </c>
      <c r="D9" s="74">
        <v>265</v>
      </c>
      <c r="E9" s="75">
        <v>-15</v>
      </c>
      <c r="F9" s="76">
        <f t="shared" si="0"/>
        <v>15</v>
      </c>
      <c r="G9" s="77">
        <f t="shared" si="1"/>
        <v>132.5</v>
      </c>
      <c r="H9" s="77">
        <v>198</v>
      </c>
      <c r="I9" s="75">
        <v>-22</v>
      </c>
      <c r="J9" s="78">
        <f t="shared" si="2"/>
        <v>0</v>
      </c>
      <c r="K9" s="77">
        <f t="shared" si="3"/>
        <v>0</v>
      </c>
      <c r="L9" s="79">
        <f t="shared" ref="L9" si="7">G9+K9</f>
        <v>132.5</v>
      </c>
      <c r="M9" s="80">
        <v>22.46</v>
      </c>
      <c r="N9" s="43" t="s">
        <v>275</v>
      </c>
      <c r="P9" t="b">
        <f t="shared" si="4"/>
        <v>1</v>
      </c>
      <c r="Q9">
        <v>13176</v>
      </c>
      <c r="R9" t="s">
        <v>219</v>
      </c>
      <c r="S9" t="s">
        <v>220</v>
      </c>
      <c r="T9" t="s">
        <v>214</v>
      </c>
      <c r="U9" t="s">
        <v>215</v>
      </c>
      <c r="V9" s="103">
        <v>45017</v>
      </c>
      <c r="W9" t="b">
        <f t="shared" si="5"/>
        <v>1</v>
      </c>
      <c r="X9">
        <v>13176</v>
      </c>
      <c r="Y9" t="s">
        <v>219</v>
      </c>
      <c r="Z9" t="s">
        <v>220</v>
      </c>
      <c r="AA9" t="s">
        <v>214</v>
      </c>
      <c r="AB9" t="s">
        <v>215</v>
      </c>
      <c r="AC9" s="103">
        <v>45017</v>
      </c>
      <c r="AD9" s="103">
        <v>45200</v>
      </c>
    </row>
    <row r="10" spans="1:30" x14ac:dyDescent="0.25">
      <c r="A10" s="112">
        <f t="shared" si="6"/>
        <v>4</v>
      </c>
      <c r="B10" s="69" t="s">
        <v>44</v>
      </c>
      <c r="C10" s="115" t="s">
        <v>45</v>
      </c>
      <c r="D10" s="74">
        <v>265</v>
      </c>
      <c r="E10" s="75">
        <v>0</v>
      </c>
      <c r="F10" s="76">
        <f t="shared" si="0"/>
        <v>30</v>
      </c>
      <c r="G10" s="77">
        <f t="shared" si="1"/>
        <v>265</v>
      </c>
      <c r="H10" s="77">
        <v>198</v>
      </c>
      <c r="I10" s="75">
        <v>-22</v>
      </c>
      <c r="J10" s="78">
        <f t="shared" si="2"/>
        <v>0</v>
      </c>
      <c r="K10" s="77">
        <f t="shared" si="3"/>
        <v>0</v>
      </c>
      <c r="L10" s="79">
        <f>G10+K10</f>
        <v>265</v>
      </c>
      <c r="M10" s="80">
        <v>22.46</v>
      </c>
      <c r="N10" s="43" t="s">
        <v>272</v>
      </c>
      <c r="P10" t="b">
        <f t="shared" si="4"/>
        <v>1</v>
      </c>
      <c r="Q10">
        <v>11297</v>
      </c>
      <c r="R10" t="s">
        <v>44</v>
      </c>
      <c r="S10" t="s">
        <v>45</v>
      </c>
      <c r="T10" t="s">
        <v>214</v>
      </c>
      <c r="U10" t="s">
        <v>215</v>
      </c>
      <c r="V10" s="103">
        <v>45127</v>
      </c>
      <c r="W10" t="b">
        <f t="shared" si="5"/>
        <v>1</v>
      </c>
      <c r="X10">
        <v>11297</v>
      </c>
      <c r="Y10" t="s">
        <v>44</v>
      </c>
      <c r="Z10" t="s">
        <v>45</v>
      </c>
      <c r="AA10" t="s">
        <v>214</v>
      </c>
      <c r="AB10" t="s">
        <v>215</v>
      </c>
      <c r="AC10" s="103">
        <v>45127</v>
      </c>
      <c r="AD10" s="103">
        <v>45280</v>
      </c>
    </row>
    <row r="11" spans="1:30" x14ac:dyDescent="0.25">
      <c r="A11" s="112">
        <f t="shared" si="6"/>
        <v>5</v>
      </c>
      <c r="B11" s="111" t="s">
        <v>46</v>
      </c>
      <c r="C11" s="115" t="s">
        <v>47</v>
      </c>
      <c r="D11" s="74">
        <v>265</v>
      </c>
      <c r="E11" s="75">
        <v>-30</v>
      </c>
      <c r="F11" s="76">
        <f t="shared" si="0"/>
        <v>0</v>
      </c>
      <c r="G11" s="77">
        <f t="shared" si="1"/>
        <v>0</v>
      </c>
      <c r="H11" s="77">
        <v>198</v>
      </c>
      <c r="I11" s="75">
        <v>-22</v>
      </c>
      <c r="J11" s="78">
        <f t="shared" si="2"/>
        <v>0</v>
      </c>
      <c r="K11" s="77">
        <f t="shared" si="3"/>
        <v>0</v>
      </c>
      <c r="L11" s="79">
        <f t="shared" ref="L11:L15" si="8">G11+K11</f>
        <v>0</v>
      </c>
      <c r="M11" s="80">
        <v>22.46</v>
      </c>
      <c r="N11" s="43" t="s">
        <v>276</v>
      </c>
      <c r="P11" t="b">
        <f t="shared" si="4"/>
        <v>1</v>
      </c>
      <c r="Q11">
        <v>11275</v>
      </c>
      <c r="R11" t="s">
        <v>46</v>
      </c>
      <c r="S11" t="s">
        <v>47</v>
      </c>
      <c r="T11" t="s">
        <v>214</v>
      </c>
      <c r="U11" t="s">
        <v>215</v>
      </c>
      <c r="V11" s="103">
        <v>45116</v>
      </c>
      <c r="W11" t="b">
        <f t="shared" si="5"/>
        <v>1</v>
      </c>
      <c r="X11">
        <v>11275</v>
      </c>
      <c r="Y11" t="s">
        <v>46</v>
      </c>
      <c r="Z11" t="s">
        <v>47</v>
      </c>
      <c r="AA11" t="s">
        <v>214</v>
      </c>
      <c r="AB11" t="s">
        <v>215</v>
      </c>
      <c r="AC11" s="103">
        <v>45116</v>
      </c>
      <c r="AD11" s="103">
        <v>45291</v>
      </c>
    </row>
    <row r="12" spans="1:30" x14ac:dyDescent="0.25">
      <c r="A12" s="112">
        <f t="shared" si="6"/>
        <v>6</v>
      </c>
      <c r="B12" s="60" t="s">
        <v>48</v>
      </c>
      <c r="C12" s="114" t="s">
        <v>49</v>
      </c>
      <c r="D12" s="74">
        <v>265</v>
      </c>
      <c r="E12" s="75">
        <v>-30</v>
      </c>
      <c r="F12" s="76">
        <f t="shared" si="0"/>
        <v>0</v>
      </c>
      <c r="G12" s="77">
        <f t="shared" si="1"/>
        <v>0</v>
      </c>
      <c r="H12" s="77">
        <v>198</v>
      </c>
      <c r="I12" s="75">
        <v>-22</v>
      </c>
      <c r="J12" s="78">
        <f t="shared" si="2"/>
        <v>0</v>
      </c>
      <c r="K12" s="77">
        <f t="shared" si="3"/>
        <v>0</v>
      </c>
      <c r="L12" s="79">
        <f t="shared" si="8"/>
        <v>0</v>
      </c>
      <c r="M12" s="80">
        <v>22.46</v>
      </c>
      <c r="N12" s="43" t="s">
        <v>276</v>
      </c>
      <c r="P12" t="b">
        <f t="shared" si="4"/>
        <v>1</v>
      </c>
      <c r="Q12">
        <v>11086</v>
      </c>
      <c r="R12" t="s">
        <v>48</v>
      </c>
      <c r="S12" t="s">
        <v>49</v>
      </c>
      <c r="T12" t="s">
        <v>214</v>
      </c>
      <c r="U12" t="s">
        <v>215</v>
      </c>
      <c r="V12" s="103">
        <v>45110</v>
      </c>
      <c r="W12" t="b">
        <f t="shared" si="5"/>
        <v>1</v>
      </c>
      <c r="X12">
        <v>11086</v>
      </c>
      <c r="Y12" t="s">
        <v>48</v>
      </c>
      <c r="Z12" t="s">
        <v>49</v>
      </c>
      <c r="AA12" t="s">
        <v>214</v>
      </c>
      <c r="AB12" t="s">
        <v>215</v>
      </c>
      <c r="AC12" s="103">
        <v>45110</v>
      </c>
      <c r="AD12" s="103">
        <v>45291</v>
      </c>
    </row>
    <row r="13" spans="1:30" ht="22.5" x14ac:dyDescent="0.25">
      <c r="A13" s="112">
        <f t="shared" si="6"/>
        <v>7</v>
      </c>
      <c r="B13" s="111" t="s">
        <v>58</v>
      </c>
      <c r="C13" s="115" t="s">
        <v>59</v>
      </c>
      <c r="D13" s="74">
        <v>265</v>
      </c>
      <c r="E13" s="75">
        <v>-15</v>
      </c>
      <c r="F13" s="76">
        <f t="shared" si="0"/>
        <v>15</v>
      </c>
      <c r="G13" s="77">
        <f t="shared" si="1"/>
        <v>132.5</v>
      </c>
      <c r="H13" s="77">
        <v>198</v>
      </c>
      <c r="I13" s="75">
        <v>-22</v>
      </c>
      <c r="J13" s="78">
        <f t="shared" si="2"/>
        <v>0</v>
      </c>
      <c r="K13" s="77">
        <f t="shared" si="3"/>
        <v>0</v>
      </c>
      <c r="L13" s="79">
        <f t="shared" si="8"/>
        <v>132.5</v>
      </c>
      <c r="M13" s="80">
        <v>22.46</v>
      </c>
      <c r="N13" s="108" t="s">
        <v>280</v>
      </c>
      <c r="P13" t="b">
        <f t="shared" si="4"/>
        <v>1</v>
      </c>
      <c r="Q13">
        <v>11935</v>
      </c>
      <c r="R13" t="s">
        <v>58</v>
      </c>
      <c r="S13" t="s">
        <v>226</v>
      </c>
      <c r="T13" t="s">
        <v>214</v>
      </c>
      <c r="U13" t="s">
        <v>215</v>
      </c>
      <c r="V13" s="103">
        <v>45005</v>
      </c>
      <c r="W13" t="b">
        <f t="shared" si="5"/>
        <v>1</v>
      </c>
      <c r="X13">
        <v>11935</v>
      </c>
      <c r="Y13" t="s">
        <v>58</v>
      </c>
      <c r="Z13" t="s">
        <v>226</v>
      </c>
      <c r="AA13" t="s">
        <v>214</v>
      </c>
      <c r="AB13" t="s">
        <v>215</v>
      </c>
      <c r="AC13" s="103">
        <v>45189</v>
      </c>
      <c r="AD13" s="103">
        <v>45371</v>
      </c>
    </row>
    <row r="14" spans="1:30" ht="22.5" x14ac:dyDescent="0.25">
      <c r="A14" s="112">
        <f t="shared" si="6"/>
        <v>8</v>
      </c>
      <c r="B14" s="111" t="s">
        <v>208</v>
      </c>
      <c r="C14" s="115" t="s">
        <v>209</v>
      </c>
      <c r="D14" s="74">
        <v>265</v>
      </c>
      <c r="E14" s="75">
        <v>-15</v>
      </c>
      <c r="F14" s="76">
        <f t="shared" si="0"/>
        <v>15</v>
      </c>
      <c r="G14" s="77">
        <f t="shared" si="1"/>
        <v>132.5</v>
      </c>
      <c r="H14" s="77">
        <v>198</v>
      </c>
      <c r="I14" s="75">
        <v>-22</v>
      </c>
      <c r="J14" s="78">
        <f t="shared" si="2"/>
        <v>0</v>
      </c>
      <c r="K14" s="77">
        <f t="shared" si="3"/>
        <v>0</v>
      </c>
      <c r="L14" s="79">
        <f t="shared" si="8"/>
        <v>132.5</v>
      </c>
      <c r="M14" s="80">
        <v>22.46</v>
      </c>
      <c r="N14" s="108" t="s">
        <v>279</v>
      </c>
      <c r="P14" t="b">
        <f t="shared" si="4"/>
        <v>1</v>
      </c>
      <c r="Q14">
        <v>13690</v>
      </c>
      <c r="R14" t="s">
        <v>208</v>
      </c>
      <c r="S14" t="s">
        <v>209</v>
      </c>
      <c r="T14" t="s">
        <v>214</v>
      </c>
      <c r="U14" t="s">
        <v>215</v>
      </c>
      <c r="V14" s="103">
        <v>45139</v>
      </c>
      <c r="W14" t="b">
        <f t="shared" si="5"/>
        <v>1</v>
      </c>
      <c r="X14">
        <v>13690</v>
      </c>
      <c r="Y14" t="s">
        <v>208</v>
      </c>
      <c r="Z14" t="s">
        <v>209</v>
      </c>
      <c r="AA14" t="s">
        <v>214</v>
      </c>
      <c r="AB14" t="s">
        <v>215</v>
      </c>
      <c r="AC14" s="103">
        <v>45139</v>
      </c>
      <c r="AD14" s="103">
        <v>45323</v>
      </c>
    </row>
    <row r="15" spans="1:30" ht="22.5" x14ac:dyDescent="0.25">
      <c r="A15" s="112">
        <f t="shared" si="6"/>
        <v>9</v>
      </c>
      <c r="B15" s="111" t="s">
        <v>139</v>
      </c>
      <c r="C15" s="115" t="s">
        <v>140</v>
      </c>
      <c r="D15" s="74">
        <v>265</v>
      </c>
      <c r="E15" s="75">
        <v>-15</v>
      </c>
      <c r="F15" s="76">
        <f t="shared" si="0"/>
        <v>15</v>
      </c>
      <c r="G15" s="77">
        <f t="shared" si="1"/>
        <v>132.5</v>
      </c>
      <c r="H15" s="77">
        <v>198</v>
      </c>
      <c r="I15" s="75">
        <v>-22</v>
      </c>
      <c r="J15" s="78">
        <f t="shared" si="2"/>
        <v>0</v>
      </c>
      <c r="K15" s="77">
        <f t="shared" si="3"/>
        <v>0</v>
      </c>
      <c r="L15" s="79">
        <f t="shared" si="8"/>
        <v>132.5</v>
      </c>
      <c r="M15" s="80">
        <v>22.46</v>
      </c>
      <c r="N15" s="108" t="s">
        <v>280</v>
      </c>
      <c r="P15" t="b">
        <f t="shared" si="4"/>
        <v>1</v>
      </c>
      <c r="Q15">
        <v>13203</v>
      </c>
      <c r="R15" t="s">
        <v>139</v>
      </c>
      <c r="S15" t="s">
        <v>140</v>
      </c>
      <c r="T15" t="s">
        <v>214</v>
      </c>
      <c r="U15" t="s">
        <v>215</v>
      </c>
      <c r="V15" s="103">
        <v>45017</v>
      </c>
      <c r="W15" t="b">
        <f t="shared" si="5"/>
        <v>1</v>
      </c>
      <c r="X15">
        <v>13203</v>
      </c>
      <c r="Y15" t="s">
        <v>139</v>
      </c>
      <c r="Z15" t="s">
        <v>140</v>
      </c>
      <c r="AA15" t="s">
        <v>214</v>
      </c>
      <c r="AB15" t="s">
        <v>215</v>
      </c>
      <c r="AC15" s="103">
        <v>45017</v>
      </c>
      <c r="AD15" s="103">
        <v>45200</v>
      </c>
    </row>
    <row r="16" spans="1:30" x14ac:dyDescent="0.25">
      <c r="A16" s="112"/>
      <c r="B16" s="52" t="s">
        <v>62</v>
      </c>
      <c r="C16" s="53" t="s">
        <v>63</v>
      </c>
      <c r="D16" s="90" t="s">
        <v>62</v>
      </c>
      <c r="E16" s="91"/>
      <c r="F16" s="54"/>
      <c r="G16" s="55">
        <f>SUM(G7:G15)</f>
        <v>1325</v>
      </c>
      <c r="H16" s="56"/>
      <c r="I16" s="63"/>
      <c r="J16" s="54"/>
      <c r="K16" s="57">
        <f>SUM(K7:K15)</f>
        <v>0</v>
      </c>
      <c r="L16" s="92">
        <f>SUM(L7:L15)</f>
        <v>1325</v>
      </c>
      <c r="M16" s="92">
        <f>SUM(M7:M15)</f>
        <v>202.14000000000004</v>
      </c>
      <c r="N16" s="64"/>
    </row>
    <row r="17" spans="1:30" ht="22.5" x14ac:dyDescent="0.25">
      <c r="A17" s="112">
        <v>10</v>
      </c>
      <c r="B17" s="60" t="s">
        <v>70</v>
      </c>
      <c r="C17" s="114" t="s">
        <v>71</v>
      </c>
      <c r="D17" s="74">
        <v>640</v>
      </c>
      <c r="E17" s="110">
        <v>-15</v>
      </c>
      <c r="F17" s="76">
        <f t="shared" si="0"/>
        <v>15</v>
      </c>
      <c r="G17" s="77">
        <f t="shared" si="1"/>
        <v>320</v>
      </c>
      <c r="H17" s="77">
        <v>198</v>
      </c>
      <c r="I17" s="110">
        <v>-22</v>
      </c>
      <c r="J17" s="78">
        <f t="shared" si="2"/>
        <v>0</v>
      </c>
      <c r="K17" s="77">
        <f t="shared" si="3"/>
        <v>0</v>
      </c>
      <c r="L17" s="79">
        <f>G17+K17</f>
        <v>320</v>
      </c>
      <c r="M17" s="80">
        <v>22.46</v>
      </c>
      <c r="N17" s="108" t="s">
        <v>283</v>
      </c>
      <c r="P17" t="b">
        <f t="shared" si="4"/>
        <v>1</v>
      </c>
      <c r="Q17">
        <v>10471</v>
      </c>
      <c r="R17" t="s">
        <v>70</v>
      </c>
      <c r="S17" t="s">
        <v>71</v>
      </c>
      <c r="T17" t="s">
        <v>228</v>
      </c>
      <c r="U17" t="s">
        <v>215</v>
      </c>
      <c r="V17" s="103">
        <v>45122</v>
      </c>
      <c r="W17" t="b">
        <f t="shared" ref="W17:W22" si="9">Y17=B17</f>
        <v>1</v>
      </c>
      <c r="X17">
        <v>10471</v>
      </c>
      <c r="Y17" t="s">
        <v>70</v>
      </c>
      <c r="Z17" t="s">
        <v>71</v>
      </c>
      <c r="AA17" t="s">
        <v>228</v>
      </c>
      <c r="AB17" t="s">
        <v>215</v>
      </c>
      <c r="AC17" s="103">
        <v>45122</v>
      </c>
      <c r="AD17" s="103">
        <v>45306</v>
      </c>
    </row>
    <row r="18" spans="1:30" ht="22.5" x14ac:dyDescent="0.25">
      <c r="A18" s="112">
        <f>A17+1</f>
        <v>11</v>
      </c>
      <c r="B18" s="60" t="s">
        <v>89</v>
      </c>
      <c r="C18" s="114" t="s">
        <v>90</v>
      </c>
      <c r="D18" s="74">
        <v>640</v>
      </c>
      <c r="E18" s="110">
        <v>0</v>
      </c>
      <c r="F18" s="76">
        <f t="shared" si="0"/>
        <v>30</v>
      </c>
      <c r="G18" s="77">
        <f t="shared" si="1"/>
        <v>640</v>
      </c>
      <c r="H18" s="77">
        <v>198</v>
      </c>
      <c r="I18" s="110">
        <v>-22</v>
      </c>
      <c r="J18" s="78">
        <f t="shared" si="2"/>
        <v>0</v>
      </c>
      <c r="K18" s="77">
        <f t="shared" si="3"/>
        <v>0</v>
      </c>
      <c r="L18" s="79">
        <f t="shared" ref="L18:L19" si="10">G18+K18</f>
        <v>640</v>
      </c>
      <c r="M18" s="80">
        <v>22.46</v>
      </c>
      <c r="N18" s="108" t="s">
        <v>277</v>
      </c>
      <c r="P18" t="b">
        <f t="shared" si="4"/>
        <v>1</v>
      </c>
      <c r="Q18">
        <v>10674</v>
      </c>
      <c r="R18" t="s">
        <v>89</v>
      </c>
      <c r="S18" t="s">
        <v>90</v>
      </c>
      <c r="T18" t="s">
        <v>228</v>
      </c>
      <c r="U18" t="s">
        <v>215</v>
      </c>
      <c r="V18" s="103">
        <v>45148</v>
      </c>
      <c r="W18" t="b">
        <f t="shared" si="9"/>
        <v>1</v>
      </c>
      <c r="X18">
        <v>10674</v>
      </c>
      <c r="Y18" t="s">
        <v>89</v>
      </c>
      <c r="Z18" t="s">
        <v>90</v>
      </c>
      <c r="AA18" t="s">
        <v>228</v>
      </c>
      <c r="AB18" t="s">
        <v>215</v>
      </c>
      <c r="AC18" s="103">
        <v>45148</v>
      </c>
      <c r="AD18" s="103">
        <v>45332</v>
      </c>
    </row>
    <row r="19" spans="1:30" x14ac:dyDescent="0.25">
      <c r="A19" s="112">
        <f t="shared" ref="A19:A22" si="11">A18+1</f>
        <v>12</v>
      </c>
      <c r="B19" s="60" t="s">
        <v>239</v>
      </c>
      <c r="C19" s="49" t="s">
        <v>135</v>
      </c>
      <c r="D19" s="74">
        <v>640</v>
      </c>
      <c r="E19" s="110">
        <v>0</v>
      </c>
      <c r="F19" s="76">
        <f t="shared" si="0"/>
        <v>30</v>
      </c>
      <c r="G19" s="77">
        <f t="shared" si="1"/>
        <v>640</v>
      </c>
      <c r="H19" s="77">
        <v>198</v>
      </c>
      <c r="I19" s="110">
        <v>-22</v>
      </c>
      <c r="J19" s="78">
        <f t="shared" si="2"/>
        <v>0</v>
      </c>
      <c r="K19" s="77">
        <f t="shared" si="3"/>
        <v>0</v>
      </c>
      <c r="L19" s="79">
        <f t="shared" si="10"/>
        <v>640</v>
      </c>
      <c r="M19" s="80">
        <v>22.46</v>
      </c>
      <c r="N19" s="43" t="s">
        <v>273</v>
      </c>
      <c r="P19" t="b">
        <f t="shared" si="4"/>
        <v>1</v>
      </c>
      <c r="Q19">
        <v>13057</v>
      </c>
      <c r="R19" t="s">
        <v>239</v>
      </c>
      <c r="S19" t="s">
        <v>240</v>
      </c>
      <c r="T19" t="s">
        <v>228</v>
      </c>
      <c r="U19" t="s">
        <v>215</v>
      </c>
      <c r="V19" s="103">
        <v>45017</v>
      </c>
      <c r="W19" t="b">
        <f t="shared" si="9"/>
        <v>1</v>
      </c>
      <c r="X19">
        <v>13057</v>
      </c>
      <c r="Y19" t="s">
        <v>239</v>
      </c>
      <c r="Z19" t="s">
        <v>240</v>
      </c>
      <c r="AA19" t="s">
        <v>228</v>
      </c>
      <c r="AB19" t="s">
        <v>215</v>
      </c>
      <c r="AC19" s="103">
        <v>45017</v>
      </c>
      <c r="AD19" s="103">
        <v>45200</v>
      </c>
    </row>
    <row r="20" spans="1:30" ht="22.5" x14ac:dyDescent="0.25">
      <c r="A20" s="112">
        <f t="shared" si="11"/>
        <v>13</v>
      </c>
      <c r="B20" s="60" t="s">
        <v>112</v>
      </c>
      <c r="C20" s="116" t="s">
        <v>113</v>
      </c>
      <c r="D20" s="74">
        <v>640</v>
      </c>
      <c r="E20" s="110">
        <v>-15</v>
      </c>
      <c r="F20" s="76">
        <f t="shared" ref="F20:F22" si="12">IF(ISBLANK(E20),"",30+E20)</f>
        <v>15</v>
      </c>
      <c r="G20" s="77">
        <f t="shared" ref="G20:G22" si="13">ROUND(IF(D20&gt;0,IF(E20&gt;0,D20/30*F20,D20+D20/30*E20),""),2)</f>
        <v>320</v>
      </c>
      <c r="H20" s="77">
        <v>198</v>
      </c>
      <c r="I20" s="110">
        <v>-22</v>
      </c>
      <c r="J20" s="78">
        <f t="shared" ref="J20:J22" si="14">IF(ISBLANK(I20),"",22+I20)</f>
        <v>0</v>
      </c>
      <c r="K20" s="77">
        <f t="shared" ref="K20:K22" si="15">J20*9</f>
        <v>0</v>
      </c>
      <c r="L20" s="79">
        <f t="shared" ref="L20:L22" si="16">G20+K20</f>
        <v>320</v>
      </c>
      <c r="M20" s="80">
        <v>22.46</v>
      </c>
      <c r="N20" s="108" t="s">
        <v>282</v>
      </c>
      <c r="P20" t="b">
        <f t="shared" ref="P20:P22" si="17">R20=B20</f>
        <v>1</v>
      </c>
      <c r="Q20">
        <v>10547</v>
      </c>
      <c r="R20" t="s">
        <v>112</v>
      </c>
      <c r="S20" t="s">
        <v>113</v>
      </c>
      <c r="T20" t="s">
        <v>228</v>
      </c>
      <c r="U20" t="s">
        <v>215</v>
      </c>
      <c r="V20" s="103">
        <v>45122</v>
      </c>
      <c r="W20" t="b">
        <f t="shared" si="9"/>
        <v>1</v>
      </c>
      <c r="X20">
        <v>10547</v>
      </c>
      <c r="Y20" t="s">
        <v>112</v>
      </c>
      <c r="Z20" t="s">
        <v>113</v>
      </c>
      <c r="AA20" t="s">
        <v>228</v>
      </c>
      <c r="AB20" t="s">
        <v>215</v>
      </c>
      <c r="AC20" s="103">
        <v>45122</v>
      </c>
      <c r="AD20" s="103">
        <v>45304</v>
      </c>
    </row>
    <row r="21" spans="1:30" ht="33.75" x14ac:dyDescent="0.25">
      <c r="A21" s="112">
        <f t="shared" si="11"/>
        <v>14</v>
      </c>
      <c r="B21" s="107" t="s">
        <v>203</v>
      </c>
      <c r="C21" s="49" t="s">
        <v>179</v>
      </c>
      <c r="D21" s="74">
        <v>640</v>
      </c>
      <c r="E21" s="110">
        <v>-15</v>
      </c>
      <c r="F21" s="76">
        <f>IF(ISBLANK(E21),"",30+E21)</f>
        <v>15</v>
      </c>
      <c r="G21" s="77">
        <f>ROUND(IF(D21&gt;0,IF(E21&gt;0,D21/30*F21,D21+D21/30*E21),""),2)</f>
        <v>320</v>
      </c>
      <c r="H21" s="77">
        <v>198</v>
      </c>
      <c r="I21" s="110">
        <v>-22</v>
      </c>
      <c r="J21" s="78">
        <f t="shared" si="14"/>
        <v>0</v>
      </c>
      <c r="K21" s="77">
        <f t="shared" si="15"/>
        <v>0</v>
      </c>
      <c r="L21" s="79">
        <f>G21+K21</f>
        <v>320</v>
      </c>
      <c r="M21" s="80">
        <v>22.46</v>
      </c>
      <c r="N21" s="108" t="s">
        <v>287</v>
      </c>
      <c r="V21" s="103"/>
      <c r="AC21" s="103"/>
      <c r="AD21" s="103"/>
    </row>
    <row r="22" spans="1:30" ht="22.5" x14ac:dyDescent="0.25">
      <c r="A22" s="112">
        <f t="shared" si="11"/>
        <v>15</v>
      </c>
      <c r="B22" s="109" t="s">
        <v>114</v>
      </c>
      <c r="C22" s="114" t="s">
        <v>115</v>
      </c>
      <c r="D22" s="74">
        <v>640</v>
      </c>
      <c r="E22" s="110">
        <v>-15</v>
      </c>
      <c r="F22" s="76">
        <f t="shared" si="12"/>
        <v>15</v>
      </c>
      <c r="G22" s="77">
        <f t="shared" si="13"/>
        <v>320</v>
      </c>
      <c r="H22" s="77">
        <v>198</v>
      </c>
      <c r="I22" s="110">
        <v>-22</v>
      </c>
      <c r="J22" s="78">
        <f t="shared" si="14"/>
        <v>0</v>
      </c>
      <c r="K22" s="77">
        <f t="shared" si="15"/>
        <v>0</v>
      </c>
      <c r="L22" s="79">
        <f t="shared" si="16"/>
        <v>320</v>
      </c>
      <c r="M22" s="80">
        <v>22.46</v>
      </c>
      <c r="N22" s="108" t="s">
        <v>285</v>
      </c>
      <c r="P22" t="b">
        <f t="shared" si="17"/>
        <v>1</v>
      </c>
      <c r="Q22">
        <v>11135</v>
      </c>
      <c r="R22" t="s">
        <v>114</v>
      </c>
      <c r="S22" t="s">
        <v>115</v>
      </c>
      <c r="T22" t="s">
        <v>228</v>
      </c>
      <c r="U22" t="s">
        <v>215</v>
      </c>
      <c r="V22" s="103">
        <v>45104</v>
      </c>
      <c r="W22" t="b">
        <f t="shared" si="9"/>
        <v>1</v>
      </c>
      <c r="X22">
        <v>11135</v>
      </c>
      <c r="Y22" t="s">
        <v>114</v>
      </c>
      <c r="Z22" t="s">
        <v>115</v>
      </c>
      <c r="AA22" t="s">
        <v>228</v>
      </c>
      <c r="AB22" t="s">
        <v>215</v>
      </c>
      <c r="AC22" s="103">
        <v>45104</v>
      </c>
      <c r="AD22" s="103">
        <v>45287</v>
      </c>
    </row>
    <row r="23" spans="1:30" x14ac:dyDescent="0.25">
      <c r="A23" s="32"/>
      <c r="B23" s="52"/>
      <c r="C23" s="44" t="s">
        <v>30</v>
      </c>
      <c r="D23" s="52"/>
      <c r="E23" s="52"/>
      <c r="F23" s="52"/>
      <c r="G23" s="45">
        <f>SUM(G17:G22)</f>
        <v>2560</v>
      </c>
      <c r="H23" s="52"/>
      <c r="I23" s="52"/>
      <c r="J23" s="52"/>
      <c r="K23" s="45">
        <f>SUM(K17:K22)</f>
        <v>0</v>
      </c>
      <c r="L23" s="45">
        <f>SUM(L17:L22)</f>
        <v>2560</v>
      </c>
      <c r="M23" s="45">
        <f>SUM(M17:M22)</f>
        <v>134.76000000000002</v>
      </c>
      <c r="N23" s="66"/>
    </row>
    <row r="24" spans="1:30" x14ac:dyDescent="0.25">
      <c r="A24" s="287" t="s">
        <v>31</v>
      </c>
      <c r="B24" s="284"/>
      <c r="C24" s="284"/>
      <c r="D24" s="284"/>
      <c r="E24" s="285"/>
      <c r="F24" s="245">
        <f>G23+G16</f>
        <v>3885</v>
      </c>
      <c r="G24" s="246"/>
      <c r="H24" s="246"/>
      <c r="I24" s="246"/>
      <c r="J24" s="288" t="s">
        <v>32</v>
      </c>
      <c r="K24" s="289"/>
      <c r="L24" s="289"/>
      <c r="M24" s="289"/>
      <c r="N24" s="290"/>
    </row>
    <row r="25" spans="1:30" x14ac:dyDescent="0.25">
      <c r="A25" s="297" t="s">
        <v>33</v>
      </c>
      <c r="B25" s="248"/>
      <c r="C25" s="248"/>
      <c r="D25" s="248"/>
      <c r="E25" s="248"/>
      <c r="F25" s="247">
        <f>K23+K16</f>
        <v>0</v>
      </c>
      <c r="G25" s="248"/>
      <c r="H25" s="248"/>
      <c r="I25" s="248"/>
      <c r="J25" s="291"/>
      <c r="K25" s="291"/>
      <c r="L25" s="291"/>
      <c r="M25" s="291"/>
      <c r="N25" s="292"/>
    </row>
    <row r="26" spans="1:30" x14ac:dyDescent="0.25">
      <c r="A26" s="297" t="s">
        <v>34</v>
      </c>
      <c r="B26" s="248"/>
      <c r="C26" s="248"/>
      <c r="D26" s="248"/>
      <c r="E26" s="248"/>
      <c r="F26" s="247">
        <f>F24+F25</f>
        <v>3885</v>
      </c>
      <c r="G26" s="248"/>
      <c r="H26" s="248"/>
      <c r="I26" s="248"/>
      <c r="J26" s="291"/>
      <c r="K26" s="291"/>
      <c r="L26" s="291"/>
      <c r="M26" s="291"/>
      <c r="N26" s="292"/>
    </row>
    <row r="27" spans="1:30" x14ac:dyDescent="0.25">
      <c r="A27" s="298" t="s">
        <v>249</v>
      </c>
      <c r="B27" s="250"/>
      <c r="C27" s="250"/>
      <c r="D27" s="250"/>
      <c r="E27" s="251"/>
      <c r="F27" s="249">
        <f>M23+M16</f>
        <v>336.90000000000009</v>
      </c>
      <c r="G27" s="250"/>
      <c r="H27" s="250"/>
      <c r="I27" s="251"/>
      <c r="J27" s="293"/>
      <c r="K27" s="291"/>
      <c r="L27" s="291"/>
      <c r="M27" s="291"/>
      <c r="N27" s="292"/>
    </row>
    <row r="28" spans="1:30" x14ac:dyDescent="0.25">
      <c r="A28" s="234" t="s">
        <v>35</v>
      </c>
      <c r="B28" s="236"/>
      <c r="C28" s="236"/>
      <c r="D28" s="236"/>
      <c r="E28" s="237"/>
      <c r="F28" s="235">
        <v>0</v>
      </c>
      <c r="G28" s="236"/>
      <c r="H28" s="236"/>
      <c r="I28" s="237"/>
      <c r="J28" s="293"/>
      <c r="K28" s="291"/>
      <c r="L28" s="291"/>
      <c r="M28" s="291"/>
      <c r="N28" s="292"/>
      <c r="Z28" t="s">
        <v>267</v>
      </c>
    </row>
    <row r="29" spans="1:30" x14ac:dyDescent="0.25">
      <c r="A29" s="238" t="s">
        <v>36</v>
      </c>
      <c r="B29" s="236"/>
      <c r="C29" s="236"/>
      <c r="D29" s="236"/>
      <c r="E29" s="237"/>
      <c r="F29" s="239">
        <f>F26+F27-F28</f>
        <v>4221.8999999999996</v>
      </c>
      <c r="G29" s="236"/>
      <c r="H29" s="236"/>
      <c r="I29" s="237"/>
      <c r="J29" s="293"/>
      <c r="K29" s="291"/>
      <c r="L29" s="291"/>
      <c r="M29" s="291"/>
      <c r="N29" s="292"/>
      <c r="X29">
        <v>13453</v>
      </c>
      <c r="Y29" t="s">
        <v>265</v>
      </c>
      <c r="Z29" t="s">
        <v>266</v>
      </c>
      <c r="AA29" t="s">
        <v>228</v>
      </c>
      <c r="AB29" t="s">
        <v>215</v>
      </c>
      <c r="AC29" s="103">
        <v>45108</v>
      </c>
      <c r="AD29" s="103">
        <v>45292</v>
      </c>
    </row>
    <row r="30" spans="1:30" x14ac:dyDescent="0.25">
      <c r="A30" s="240" t="s">
        <v>37</v>
      </c>
      <c r="B30" s="236"/>
      <c r="C30" s="236"/>
      <c r="D30" s="236"/>
      <c r="E30" s="237"/>
      <c r="F30" s="241">
        <f ca="1">TODAY()</f>
        <v>46164</v>
      </c>
      <c r="G30" s="236"/>
      <c r="H30" s="236"/>
      <c r="I30" s="237"/>
      <c r="J30" s="294"/>
      <c r="K30" s="295"/>
      <c r="L30" s="295"/>
      <c r="M30" s="295"/>
      <c r="N30" s="296"/>
    </row>
    <row r="31" spans="1:30" x14ac:dyDescent="0.25">
      <c r="A31" s="233" t="s">
        <v>269</v>
      </c>
      <c r="B31" s="236"/>
      <c r="C31" s="236"/>
      <c r="D31" s="236"/>
      <c r="E31" s="236"/>
      <c r="F31" s="236"/>
      <c r="G31" s="236"/>
      <c r="H31" s="236"/>
      <c r="I31" s="236"/>
      <c r="J31" s="236"/>
      <c r="K31" s="236"/>
      <c r="L31" s="236"/>
      <c r="M31" s="236"/>
      <c r="N31" s="237"/>
    </row>
    <row r="32" spans="1:30" x14ac:dyDescent="0.25">
      <c r="A32" s="283" t="s">
        <v>270</v>
      </c>
      <c r="B32" s="284"/>
      <c r="C32" s="284"/>
      <c r="D32" s="284"/>
      <c r="E32" s="284"/>
      <c r="F32" s="284"/>
      <c r="G32" s="284"/>
      <c r="H32" s="284"/>
      <c r="I32" s="284"/>
      <c r="J32" s="284"/>
      <c r="K32" s="284"/>
      <c r="L32" s="284"/>
      <c r="M32" s="284"/>
      <c r="N32" s="285"/>
    </row>
    <row r="33" spans="1:14" x14ac:dyDescent="0.25">
      <c r="A33" s="286"/>
      <c r="B33" s="286"/>
      <c r="C33" s="286"/>
      <c r="D33" s="286"/>
      <c r="E33" s="286"/>
      <c r="F33" s="286"/>
      <c r="G33" s="286"/>
      <c r="H33" s="286"/>
      <c r="I33" s="286"/>
      <c r="J33" s="286"/>
      <c r="K33" s="286"/>
      <c r="L33" s="286"/>
      <c r="M33" s="286"/>
      <c r="N33" s="286"/>
    </row>
    <row r="34" spans="1:14" x14ac:dyDescent="0.25">
      <c r="A34" s="125">
        <f t="shared" ref="A34" si="18">A33+1</f>
        <v>1</v>
      </c>
      <c r="B34" s="109" t="s">
        <v>290</v>
      </c>
      <c r="C34" s="49" t="s">
        <v>291</v>
      </c>
      <c r="D34" s="74">
        <v>640</v>
      </c>
      <c r="E34" s="110">
        <v>0</v>
      </c>
      <c r="F34" s="76">
        <f t="shared" ref="F34" si="19">IF(ISBLANK(E34),"",30+E34)</f>
        <v>30</v>
      </c>
      <c r="G34" s="77">
        <f t="shared" ref="G34" si="20">ROUND(IF(D34&gt;0,IF(E34&gt;0,D34/30*F34,D34+D34/30*E34),""),2)</f>
        <v>640</v>
      </c>
      <c r="H34" s="77">
        <v>198</v>
      </c>
      <c r="I34" s="110">
        <v>0</v>
      </c>
      <c r="J34" s="78">
        <f t="shared" ref="J34" si="21">IF(ISBLANK(I34),"",22+I34)</f>
        <v>22</v>
      </c>
      <c r="K34" s="77">
        <f t="shared" ref="K34" si="22">J34*9</f>
        <v>198</v>
      </c>
      <c r="L34" s="79">
        <f t="shared" ref="L34" si="23">G34+K34</f>
        <v>838</v>
      </c>
      <c r="M34" s="80">
        <v>22.46</v>
      </c>
      <c r="N34" s="43" t="s">
        <v>294</v>
      </c>
    </row>
  </sheetData>
  <mergeCells count="26">
    <mergeCell ref="A31:N31"/>
    <mergeCell ref="A32:N32"/>
    <mergeCell ref="A33:N33"/>
    <mergeCell ref="A28:E28"/>
    <mergeCell ref="F28:I28"/>
    <mergeCell ref="A29:E29"/>
    <mergeCell ref="F29:I29"/>
    <mergeCell ref="A30:E30"/>
    <mergeCell ref="F30:I30"/>
    <mergeCell ref="A5:M5"/>
    <mergeCell ref="A24:E24"/>
    <mergeCell ref="F24:I24"/>
    <mergeCell ref="J24:N30"/>
    <mergeCell ref="A25:E25"/>
    <mergeCell ref="F25:I25"/>
    <mergeCell ref="A26:E26"/>
    <mergeCell ref="F26:I26"/>
    <mergeCell ref="A27:E27"/>
    <mergeCell ref="F27:I27"/>
    <mergeCell ref="A1:N1"/>
    <mergeCell ref="A2:N2"/>
    <mergeCell ref="A3:E3"/>
    <mergeCell ref="F3:I3"/>
    <mergeCell ref="J3:N4"/>
    <mergeCell ref="A4:E4"/>
    <mergeCell ref="F4:H4"/>
  </mergeCells>
  <printOptions horizontalCentered="1" verticalCentered="1"/>
  <pageMargins left="0.70866141732283472" right="0.31496062992125984" top="0.74803149606299213" bottom="0.74803149606299213" header="0.31496062992125984" footer="0.31496062992125984"/>
  <pageSetup paperSize="9" scale="72" fitToHeight="0" orientation="landscape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1"/>
  <sheetViews>
    <sheetView workbookViewId="0">
      <selection activeCell="B9" sqref="B9"/>
    </sheetView>
  </sheetViews>
  <sheetFormatPr defaultRowHeight="15" x14ac:dyDescent="0.25"/>
  <cols>
    <col min="1" max="1" width="14" bestFit="1" customWidth="1"/>
    <col min="2" max="2" width="31.85546875" bestFit="1" customWidth="1"/>
  </cols>
  <sheetData>
    <row r="1" spans="1:13" x14ac:dyDescent="0.25">
      <c r="B1" t="s">
        <v>153</v>
      </c>
    </row>
    <row r="3" spans="1:13" x14ac:dyDescent="0.25">
      <c r="A3" s="60" t="s">
        <v>66</v>
      </c>
      <c r="B3" s="49" t="s">
        <v>67</v>
      </c>
      <c r="C3" s="74">
        <v>640</v>
      </c>
      <c r="D3" s="75">
        <v>-15</v>
      </c>
      <c r="E3" s="76">
        <f t="shared" ref="E3" si="0">IF(ISBLANK(D3),"",30+D3)</f>
        <v>15</v>
      </c>
      <c r="F3" s="77">
        <f t="shared" ref="F3" si="1">ROUND(IF(C3&gt;0,IF(D3&gt;0,C3/30*E3,C3+C3/30*D3),""),2)</f>
        <v>320</v>
      </c>
      <c r="G3" s="77">
        <v>167.2</v>
      </c>
      <c r="H3" s="75">
        <v>-22</v>
      </c>
      <c r="I3" s="78">
        <f>IF(ISBLANK(H3),"",22+H3)</f>
        <v>0</v>
      </c>
      <c r="J3" s="77">
        <f t="shared" ref="J3" si="2">ROUND(IF(C3&gt;0,IF(D3&gt;0,G3/22*I3,G3+G3/22*H3),""),2)</f>
        <v>0</v>
      </c>
      <c r="K3" s="79">
        <f>F3+J3</f>
        <v>320</v>
      </c>
      <c r="L3" s="80">
        <v>17.2</v>
      </c>
      <c r="M3" s="41"/>
    </row>
    <row r="4" spans="1:13" x14ac:dyDescent="0.25">
      <c r="A4" s="60" t="s">
        <v>95</v>
      </c>
      <c r="B4" s="49" t="s">
        <v>96</v>
      </c>
      <c r="C4" s="74">
        <v>640</v>
      </c>
      <c r="D4" s="75">
        <v>-13</v>
      </c>
      <c r="E4" s="76">
        <v>17</v>
      </c>
      <c r="F4" s="77">
        <v>362.67</v>
      </c>
      <c r="G4" s="77">
        <v>167.2</v>
      </c>
      <c r="H4" s="75">
        <v>-20</v>
      </c>
      <c r="I4" s="78">
        <v>2</v>
      </c>
      <c r="J4" s="77">
        <v>15.2</v>
      </c>
      <c r="K4" s="79">
        <v>377.87</v>
      </c>
      <c r="L4" s="40">
        <v>17.2</v>
      </c>
      <c r="M4" s="41"/>
    </row>
    <row r="5" spans="1:13" x14ac:dyDescent="0.25">
      <c r="A5" s="60" t="s">
        <v>122</v>
      </c>
      <c r="B5" s="49" t="s">
        <v>123</v>
      </c>
      <c r="C5" s="74">
        <v>640</v>
      </c>
      <c r="D5" s="75">
        <v>-13</v>
      </c>
      <c r="E5" s="76">
        <v>17</v>
      </c>
      <c r="F5" s="77">
        <v>362.67</v>
      </c>
      <c r="G5" s="77">
        <v>167.2</v>
      </c>
      <c r="H5" s="75">
        <v>0</v>
      </c>
      <c r="I5" s="78">
        <v>-20</v>
      </c>
      <c r="J5" s="77">
        <v>167.2</v>
      </c>
      <c r="K5" s="79">
        <v>529.87</v>
      </c>
      <c r="L5" s="80">
        <v>17.2</v>
      </c>
    </row>
    <row r="6" spans="1:13" x14ac:dyDescent="0.25">
      <c r="A6" s="60" t="s">
        <v>85</v>
      </c>
      <c r="B6" s="73" t="s">
        <v>86</v>
      </c>
      <c r="C6" s="74">
        <v>640</v>
      </c>
      <c r="D6" s="75">
        <v>-10</v>
      </c>
      <c r="E6" s="76">
        <f t="shared" ref="E6:E7" si="3">IF(ISBLANK(D6),"",30+D6)</f>
        <v>20</v>
      </c>
      <c r="F6" s="77">
        <f t="shared" ref="F6:F7" si="4">ROUND(IF(C6&gt;0,IF(D6&gt;0,C6/30*E6,C6+C6/30*D6),""),2)</f>
        <v>426.67</v>
      </c>
      <c r="G6" s="77">
        <v>167.2</v>
      </c>
      <c r="H6" s="75">
        <v>-17</v>
      </c>
      <c r="I6" s="78">
        <f t="shared" ref="I6" si="5">IF(ISBLANK(H6),"",22+H6)</f>
        <v>5</v>
      </c>
      <c r="J6" s="77">
        <f t="shared" ref="J6:J7" si="6">ROUND(IF(C6&gt;0,IF(D6&gt;0,G6/22*I6,G6+G6/22*H6),""),2)</f>
        <v>38</v>
      </c>
      <c r="K6" s="79">
        <f t="shared" ref="K6" si="7">F6+J6</f>
        <v>464.67</v>
      </c>
      <c r="L6" s="80">
        <v>17.2</v>
      </c>
      <c r="M6" s="89" t="s">
        <v>152</v>
      </c>
    </row>
    <row r="7" spans="1:13" x14ac:dyDescent="0.25">
      <c r="A7" s="60" t="s">
        <v>66</v>
      </c>
      <c r="B7" s="49" t="s">
        <v>67</v>
      </c>
      <c r="C7" s="74">
        <v>640</v>
      </c>
      <c r="D7" s="75">
        <v>-15</v>
      </c>
      <c r="E7" s="76">
        <f t="shared" si="3"/>
        <v>15</v>
      </c>
      <c r="F7" s="77">
        <f t="shared" si="4"/>
        <v>320</v>
      </c>
      <c r="G7" s="77">
        <v>167.2</v>
      </c>
      <c r="H7" s="75">
        <v>-22</v>
      </c>
      <c r="I7" s="78">
        <f>IF(ISBLANK(H7),"",22+H7)</f>
        <v>0</v>
      </c>
      <c r="J7" s="77">
        <f t="shared" si="6"/>
        <v>0</v>
      </c>
      <c r="K7" s="79">
        <f>F7+J7</f>
        <v>320</v>
      </c>
      <c r="L7" s="80">
        <v>17.2</v>
      </c>
      <c r="M7" s="96" t="s">
        <v>171</v>
      </c>
    </row>
    <row r="8" spans="1:13" x14ac:dyDescent="0.25">
      <c r="A8" s="60" t="s">
        <v>97</v>
      </c>
      <c r="B8" s="49" t="s">
        <v>98</v>
      </c>
      <c r="C8" s="74">
        <v>640</v>
      </c>
      <c r="D8" s="75">
        <v>0</v>
      </c>
      <c r="E8" s="76">
        <f>IF(ISBLANK(D8),"",30+D8)</f>
        <v>30</v>
      </c>
      <c r="F8" s="77">
        <f>ROUND(IF(C8&gt;0,IF(D8&gt;0,C8/30*E8,C8+C8/30*D8),""),2)</f>
        <v>640</v>
      </c>
      <c r="G8" s="77">
        <v>198</v>
      </c>
      <c r="H8" s="75">
        <v>0</v>
      </c>
      <c r="I8" s="78">
        <v>22</v>
      </c>
      <c r="J8" s="77">
        <v>198</v>
      </c>
      <c r="K8" s="79">
        <f>F8+J8</f>
        <v>838</v>
      </c>
      <c r="L8" s="80">
        <v>22.46</v>
      </c>
    </row>
    <row r="9" spans="1:13" x14ac:dyDescent="0.25">
      <c r="A9" s="60" t="s">
        <v>74</v>
      </c>
      <c r="B9" s="49" t="s">
        <v>75</v>
      </c>
      <c r="C9" s="78">
        <v>22</v>
      </c>
      <c r="D9" s="77">
        <v>198</v>
      </c>
      <c r="E9" s="79" t="e">
        <f>#REF!+D9</f>
        <v>#REF!</v>
      </c>
      <c r="F9" s="80">
        <v>22.46</v>
      </c>
    </row>
    <row r="10" spans="1:13" x14ac:dyDescent="0.25">
      <c r="A10" s="60" t="s">
        <v>72</v>
      </c>
      <c r="B10" s="49" t="s">
        <v>73</v>
      </c>
      <c r="C10" s="74">
        <v>640</v>
      </c>
      <c r="D10" s="75">
        <v>-14</v>
      </c>
      <c r="E10" s="76">
        <f t="shared" ref="E10:E11" si="8">IF(ISBLANK(D10),"",30+D10)</f>
        <v>16</v>
      </c>
      <c r="F10" s="77">
        <f t="shared" ref="F10:F11" si="9">ROUND(IF(C10&gt;0,IF(D10&gt;0,C10/30*E10,C10+C10/30*D10),""),2)</f>
        <v>341.33</v>
      </c>
      <c r="G10" s="77">
        <v>198</v>
      </c>
      <c r="H10" s="75">
        <v>-21</v>
      </c>
      <c r="I10" s="78">
        <v>1</v>
      </c>
      <c r="J10" s="77">
        <v>9</v>
      </c>
      <c r="K10" s="79">
        <f>F10+J10</f>
        <v>350.33</v>
      </c>
      <c r="L10" s="80">
        <v>22.46</v>
      </c>
      <c r="M10" s="43" t="s">
        <v>194</v>
      </c>
    </row>
    <row r="11" spans="1:13" x14ac:dyDescent="0.25">
      <c r="A11" s="46" t="s">
        <v>56</v>
      </c>
      <c r="B11" s="47" t="s">
        <v>57</v>
      </c>
      <c r="C11" s="33">
        <v>265</v>
      </c>
      <c r="D11" s="34">
        <v>0</v>
      </c>
      <c r="E11" s="35">
        <f t="shared" si="8"/>
        <v>30</v>
      </c>
      <c r="F11" s="36">
        <f t="shared" si="9"/>
        <v>265</v>
      </c>
      <c r="G11" s="77">
        <v>198</v>
      </c>
      <c r="H11" s="34">
        <v>0</v>
      </c>
      <c r="I11" s="38">
        <v>22</v>
      </c>
      <c r="J11" s="77">
        <v>198</v>
      </c>
      <c r="K11" s="39">
        <f t="shared" ref="K11" si="10">F11+J11</f>
        <v>463</v>
      </c>
      <c r="L11" s="40">
        <v>22.46</v>
      </c>
    </row>
  </sheetData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75BF01-10D5-42A4-AF29-D32F4A2F0105}">
  <dimension ref="A1:G27"/>
  <sheetViews>
    <sheetView workbookViewId="0">
      <selection activeCell="G26" sqref="G26"/>
    </sheetView>
  </sheetViews>
  <sheetFormatPr defaultRowHeight="15" x14ac:dyDescent="0.25"/>
  <sheetData>
    <row r="1" spans="1:7" x14ac:dyDescent="0.25">
      <c r="A1" s="302" t="s">
        <v>195</v>
      </c>
      <c r="B1" s="302"/>
      <c r="C1" s="302"/>
      <c r="D1" s="302"/>
      <c r="E1" s="302"/>
      <c r="F1" s="302"/>
      <c r="G1" s="302"/>
    </row>
    <row r="2" spans="1:7" x14ac:dyDescent="0.25">
      <c r="A2" s="62">
        <v>1</v>
      </c>
      <c r="B2" s="303" t="s">
        <v>196</v>
      </c>
      <c r="C2" s="304"/>
      <c r="D2" s="304"/>
      <c r="E2" s="304"/>
      <c r="F2" s="304"/>
      <c r="G2" s="305"/>
    </row>
    <row r="3" spans="1:7" x14ac:dyDescent="0.25">
      <c r="A3" s="62">
        <f>A2+1</f>
        <v>2</v>
      </c>
      <c r="B3" s="303" t="s">
        <v>108</v>
      </c>
      <c r="C3" s="304"/>
      <c r="D3" s="304"/>
      <c r="E3" s="304"/>
      <c r="F3" s="304"/>
      <c r="G3" s="305"/>
    </row>
    <row r="4" spans="1:7" x14ac:dyDescent="0.25">
      <c r="A4" s="62">
        <f t="shared" ref="A4:A27" si="0">A3+1</f>
        <v>3</v>
      </c>
      <c r="B4" s="303" t="s">
        <v>47</v>
      </c>
      <c r="C4" s="304"/>
      <c r="D4" s="304"/>
      <c r="E4" s="304"/>
      <c r="F4" s="304"/>
      <c r="G4" s="305"/>
    </row>
    <row r="5" spans="1:7" x14ac:dyDescent="0.25">
      <c r="A5" s="62">
        <f t="shared" si="0"/>
        <v>4</v>
      </c>
      <c r="B5" s="303"/>
      <c r="C5" s="304"/>
      <c r="D5" s="304"/>
      <c r="E5" s="304"/>
      <c r="F5" s="304"/>
      <c r="G5" s="305"/>
    </row>
    <row r="6" spans="1:7" x14ac:dyDescent="0.25">
      <c r="A6" s="62">
        <f t="shared" si="0"/>
        <v>5</v>
      </c>
      <c r="B6" s="62"/>
      <c r="C6" s="62"/>
      <c r="D6" s="62"/>
      <c r="E6" s="62"/>
      <c r="F6" s="62"/>
      <c r="G6" s="62"/>
    </row>
    <row r="7" spans="1:7" x14ac:dyDescent="0.25">
      <c r="A7" s="62">
        <f t="shared" si="0"/>
        <v>6</v>
      </c>
      <c r="B7" s="62"/>
      <c r="C7" s="62"/>
      <c r="D7" s="62"/>
      <c r="E7" s="62"/>
      <c r="F7" s="62"/>
      <c r="G7" s="62"/>
    </row>
    <row r="8" spans="1:7" x14ac:dyDescent="0.25">
      <c r="A8" s="62">
        <f t="shared" si="0"/>
        <v>7</v>
      </c>
      <c r="B8" s="62"/>
      <c r="C8" s="62"/>
      <c r="D8" s="62"/>
      <c r="E8" s="62"/>
      <c r="F8" s="62"/>
      <c r="G8" s="62"/>
    </row>
    <row r="9" spans="1:7" x14ac:dyDescent="0.25">
      <c r="A9" s="62">
        <f t="shared" si="0"/>
        <v>8</v>
      </c>
      <c r="B9" s="62"/>
      <c r="C9" s="62"/>
      <c r="D9" s="62"/>
      <c r="E9" s="62"/>
      <c r="F9" s="62"/>
      <c r="G9" s="62"/>
    </row>
    <row r="10" spans="1:7" x14ac:dyDescent="0.25">
      <c r="A10" s="62">
        <f t="shared" si="0"/>
        <v>9</v>
      </c>
      <c r="B10" s="62"/>
      <c r="C10" s="62"/>
      <c r="D10" s="62"/>
      <c r="E10" s="62"/>
      <c r="F10" s="62"/>
      <c r="G10" s="62"/>
    </row>
    <row r="11" spans="1:7" x14ac:dyDescent="0.25">
      <c r="A11" s="62">
        <f t="shared" si="0"/>
        <v>10</v>
      </c>
      <c r="B11" s="62"/>
      <c r="C11" s="62"/>
      <c r="D11" s="62"/>
      <c r="E11" s="62"/>
      <c r="F11" s="62"/>
      <c r="G11" s="62"/>
    </row>
    <row r="12" spans="1:7" x14ac:dyDescent="0.25">
      <c r="A12" s="62">
        <f t="shared" si="0"/>
        <v>11</v>
      </c>
      <c r="B12" s="62"/>
      <c r="C12" s="62"/>
      <c r="D12" s="62"/>
      <c r="E12" s="62"/>
      <c r="F12" s="62"/>
      <c r="G12" s="62"/>
    </row>
    <row r="13" spans="1:7" x14ac:dyDescent="0.25">
      <c r="A13" s="62">
        <f t="shared" si="0"/>
        <v>12</v>
      </c>
      <c r="B13" s="62"/>
      <c r="C13" s="62"/>
      <c r="D13" s="62"/>
      <c r="E13" s="62"/>
      <c r="F13" s="62"/>
      <c r="G13" s="62"/>
    </row>
    <row r="14" spans="1:7" x14ac:dyDescent="0.25">
      <c r="A14" s="62">
        <f t="shared" si="0"/>
        <v>13</v>
      </c>
      <c r="B14" s="62"/>
      <c r="C14" s="62"/>
      <c r="D14" s="62"/>
      <c r="E14" s="62"/>
      <c r="F14" s="62"/>
      <c r="G14" s="62"/>
    </row>
    <row r="15" spans="1:7" x14ac:dyDescent="0.25">
      <c r="A15" s="62">
        <f t="shared" si="0"/>
        <v>14</v>
      </c>
      <c r="B15" s="62"/>
      <c r="C15" s="62"/>
      <c r="D15" s="62"/>
      <c r="E15" s="62"/>
      <c r="F15" s="62"/>
      <c r="G15" s="62"/>
    </row>
    <row r="16" spans="1:7" x14ac:dyDescent="0.25">
      <c r="A16" s="62">
        <f t="shared" si="0"/>
        <v>15</v>
      </c>
      <c r="B16" s="62"/>
      <c r="C16" s="62"/>
      <c r="D16" s="62"/>
      <c r="E16" s="62"/>
      <c r="F16" s="62"/>
      <c r="G16" s="62"/>
    </row>
    <row r="17" spans="1:7" x14ac:dyDescent="0.25">
      <c r="A17" s="62">
        <f t="shared" si="0"/>
        <v>16</v>
      </c>
      <c r="B17" s="62"/>
      <c r="C17" s="62"/>
      <c r="D17" s="62"/>
      <c r="E17" s="62"/>
      <c r="F17" s="62"/>
      <c r="G17" s="62"/>
    </row>
    <row r="18" spans="1:7" x14ac:dyDescent="0.25">
      <c r="A18" s="62">
        <f t="shared" si="0"/>
        <v>17</v>
      </c>
      <c r="B18" s="62"/>
      <c r="C18" s="62"/>
      <c r="D18" s="62"/>
      <c r="E18" s="62"/>
      <c r="F18" s="62"/>
      <c r="G18" s="62"/>
    </row>
    <row r="19" spans="1:7" x14ac:dyDescent="0.25">
      <c r="A19" s="62">
        <f t="shared" si="0"/>
        <v>18</v>
      </c>
      <c r="B19" s="62"/>
      <c r="C19" s="62"/>
      <c r="D19" s="62"/>
      <c r="E19" s="62"/>
      <c r="F19" s="62"/>
      <c r="G19" s="62"/>
    </row>
    <row r="20" spans="1:7" x14ac:dyDescent="0.25">
      <c r="A20" s="62">
        <f t="shared" si="0"/>
        <v>19</v>
      </c>
      <c r="B20" s="62"/>
      <c r="C20" s="62"/>
      <c r="D20" s="62"/>
      <c r="E20" s="62"/>
      <c r="F20" s="62"/>
      <c r="G20" s="62"/>
    </row>
    <row r="21" spans="1:7" x14ac:dyDescent="0.25">
      <c r="A21" s="62">
        <f t="shared" si="0"/>
        <v>20</v>
      </c>
      <c r="B21" s="62"/>
      <c r="C21" s="62"/>
      <c r="D21" s="62"/>
      <c r="E21" s="62"/>
      <c r="F21" s="62"/>
      <c r="G21" s="62"/>
    </row>
    <row r="22" spans="1:7" x14ac:dyDescent="0.25">
      <c r="A22" s="62">
        <f t="shared" si="0"/>
        <v>21</v>
      </c>
      <c r="B22" s="62"/>
      <c r="C22" s="62"/>
      <c r="D22" s="62"/>
      <c r="E22" s="62"/>
      <c r="F22" s="62"/>
      <c r="G22" s="62"/>
    </row>
    <row r="23" spans="1:7" x14ac:dyDescent="0.25">
      <c r="A23" s="62">
        <f t="shared" si="0"/>
        <v>22</v>
      </c>
      <c r="B23" s="62"/>
      <c r="C23" s="62"/>
      <c r="D23" s="62"/>
      <c r="E23" s="62"/>
      <c r="F23" s="62"/>
      <c r="G23" s="62"/>
    </row>
    <row r="24" spans="1:7" x14ac:dyDescent="0.25">
      <c r="A24" s="62">
        <f t="shared" si="0"/>
        <v>23</v>
      </c>
      <c r="B24" s="62"/>
      <c r="C24" s="62"/>
      <c r="D24" s="62"/>
      <c r="E24" s="62"/>
      <c r="F24" s="62"/>
      <c r="G24" s="62"/>
    </row>
    <row r="25" spans="1:7" x14ac:dyDescent="0.25">
      <c r="A25" s="62">
        <f t="shared" si="0"/>
        <v>24</v>
      </c>
      <c r="B25" s="62"/>
      <c r="C25" s="62"/>
      <c r="D25" s="62"/>
      <c r="E25" s="62"/>
      <c r="F25" s="62"/>
      <c r="G25" s="62"/>
    </row>
    <row r="26" spans="1:7" x14ac:dyDescent="0.25">
      <c r="A26" s="62">
        <f t="shared" si="0"/>
        <v>25</v>
      </c>
      <c r="B26" s="62"/>
      <c r="C26" s="62"/>
      <c r="D26" s="62"/>
      <c r="E26" s="62"/>
      <c r="F26" s="62"/>
      <c r="G26" s="62"/>
    </row>
    <row r="27" spans="1:7" x14ac:dyDescent="0.25">
      <c r="A27" s="62">
        <f t="shared" si="0"/>
        <v>26</v>
      </c>
      <c r="B27" s="62"/>
      <c r="C27" s="62"/>
      <c r="D27" s="62"/>
      <c r="E27" s="62"/>
      <c r="F27" s="62"/>
      <c r="G27" s="62"/>
    </row>
  </sheetData>
  <mergeCells count="5">
    <mergeCell ref="A1:G1"/>
    <mergeCell ref="B2:G2"/>
    <mergeCell ref="B3:G3"/>
    <mergeCell ref="B4:G4"/>
    <mergeCell ref="B5:G5"/>
  </mergeCells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16"/>
  <sheetViews>
    <sheetView view="pageBreakPreview" topLeftCell="A7" zoomScale="160" zoomScaleNormal="145" zoomScaleSheetLayoutView="160" workbookViewId="0">
      <selection activeCell="I18" sqref="I18"/>
    </sheetView>
  </sheetViews>
  <sheetFormatPr defaultRowHeight="15" x14ac:dyDescent="0.25"/>
  <cols>
    <col min="1" max="1" width="12.7109375" customWidth="1"/>
    <col min="2" max="2" width="18.85546875" bestFit="1" customWidth="1"/>
    <col min="3" max="3" width="10.5703125" bestFit="1" customWidth="1"/>
    <col min="4" max="4" width="10.5703125" customWidth="1"/>
  </cols>
  <sheetData>
    <row r="1" spans="1:4" x14ac:dyDescent="0.25">
      <c r="A1" s="4"/>
      <c r="B1" s="5"/>
      <c r="C1" s="5"/>
      <c r="D1" s="6"/>
    </row>
    <row r="2" spans="1:4" ht="21" x14ac:dyDescent="0.35">
      <c r="A2" s="7"/>
      <c r="B2" s="310" t="s">
        <v>2</v>
      </c>
      <c r="C2" s="310"/>
      <c r="D2" s="311"/>
    </row>
    <row r="3" spans="1:4" x14ac:dyDescent="0.25">
      <c r="A3" s="7"/>
      <c r="B3" s="8"/>
      <c r="C3" s="8"/>
      <c r="D3" s="9"/>
    </row>
    <row r="4" spans="1:4" ht="14.25" customHeight="1" x14ac:dyDescent="0.25">
      <c r="A4" s="7"/>
      <c r="B4" s="3" t="s">
        <v>4</v>
      </c>
      <c r="C4" s="13">
        <v>44825</v>
      </c>
      <c r="D4" s="9"/>
    </row>
    <row r="5" spans="1:4" ht="14.25" customHeight="1" x14ac:dyDescent="0.25">
      <c r="A5" s="7"/>
      <c r="B5" s="3" t="s">
        <v>3</v>
      </c>
      <c r="C5" s="13">
        <v>44941</v>
      </c>
      <c r="D5" s="9"/>
    </row>
    <row r="6" spans="1:4" ht="14.25" customHeight="1" x14ac:dyDescent="0.25">
      <c r="A6" s="7"/>
      <c r="B6" s="3" t="s">
        <v>1</v>
      </c>
      <c r="C6" s="14">
        <v>640</v>
      </c>
      <c r="D6" s="9"/>
    </row>
    <row r="7" spans="1:4" ht="20.25" customHeight="1" x14ac:dyDescent="0.25">
      <c r="A7" s="7"/>
      <c r="B7" s="2"/>
      <c r="C7" s="15"/>
      <c r="D7" s="9"/>
    </row>
    <row r="8" spans="1:4" s="1" customFormat="1" ht="14.25" customHeight="1" x14ac:dyDescent="0.2">
      <c r="A8" s="10"/>
      <c r="B8" s="309" t="s">
        <v>5</v>
      </c>
      <c r="C8" s="18">
        <f>IF(DAY(C5)&gt;=DAY(C4),0,-1)+(YEAR(C5)-YEAR(C4))
*12+MONTH(C5)-MONTH(C4)</f>
        <v>3</v>
      </c>
      <c r="D8" s="11"/>
    </row>
    <row r="9" spans="1:4" s="1" customFormat="1" ht="14.25" customHeight="1" x14ac:dyDescent="0.2">
      <c r="A9" s="10"/>
      <c r="B9" s="309"/>
      <c r="C9" s="19">
        <f xml:space="preserve"> IF(DAY(C5)-DAY(C4)&lt;0,DAY(C5)-DAY(C4)+DAY(DATEVALUE("01/"&amp;MONTH(C5)&amp;"/"&amp;YEAR(C5))-1),DAY(C5)-DAY(C4))</f>
        <v>25</v>
      </c>
      <c r="D9" s="11"/>
    </row>
    <row r="10" spans="1:4" s="1" customFormat="1" ht="14.25" customHeight="1" x14ac:dyDescent="0.2">
      <c r="A10" s="10"/>
      <c r="B10" s="16" t="s">
        <v>6</v>
      </c>
      <c r="C10" s="20">
        <f>(C8+C9/30)/12*30</f>
        <v>9.5833333333333339</v>
      </c>
      <c r="D10" s="11" t="s">
        <v>0</v>
      </c>
    </row>
    <row r="11" spans="1:4" s="1" customFormat="1" ht="14.25" customHeight="1" x14ac:dyDescent="0.2">
      <c r="A11" s="10"/>
      <c r="B11" s="16" t="s">
        <v>7</v>
      </c>
      <c r="C11" s="21">
        <f>IF(INT(C10)=C10,INT(C10),INT(C10)+1)</f>
        <v>10</v>
      </c>
      <c r="D11" s="11" t="s">
        <v>0</v>
      </c>
    </row>
    <row r="12" spans="1:4" s="1" customFormat="1" ht="14.25" customHeight="1" x14ac:dyDescent="0.2">
      <c r="A12" s="10"/>
      <c r="B12" s="16" t="s">
        <v>11</v>
      </c>
      <c r="C12" s="22">
        <v>0</v>
      </c>
      <c r="D12" s="11" t="s">
        <v>0</v>
      </c>
    </row>
    <row r="13" spans="1:4" s="1" customFormat="1" ht="14.25" customHeight="1" x14ac:dyDescent="0.2">
      <c r="A13" s="10"/>
      <c r="B13" s="17" t="s">
        <v>8</v>
      </c>
      <c r="C13" s="23">
        <f>C11-C12</f>
        <v>10</v>
      </c>
      <c r="D13" s="11" t="s">
        <v>0</v>
      </c>
    </row>
    <row r="14" spans="1:4" s="1" customFormat="1" ht="14.25" customHeight="1" x14ac:dyDescent="0.2">
      <c r="A14" s="10"/>
      <c r="B14" s="17" t="s">
        <v>9</v>
      </c>
      <c r="C14" s="24">
        <f>C13/30*C6</f>
        <v>213.33333333333331</v>
      </c>
      <c r="D14" s="12"/>
    </row>
    <row r="15" spans="1:4" ht="18.75" customHeight="1" x14ac:dyDescent="0.25">
      <c r="A15" s="7"/>
      <c r="B15" s="312" t="s">
        <v>10</v>
      </c>
      <c r="C15" s="312"/>
      <c r="D15" s="9"/>
    </row>
    <row r="16" spans="1:4" ht="15.75" thickBot="1" x14ac:dyDescent="0.3">
      <c r="A16" s="306" t="str">
        <f>"O Estagiário tem direito a "&amp;C13&amp;" dias de recesso ou R$ "&amp; IF(C14-INT(C14)=0, INT(C14)&amp;",00",ROUND(C14,2))</f>
        <v>O Estagiário tem direito a 10 dias de recesso ou R$ 213,33</v>
      </c>
      <c r="B16" s="307"/>
      <c r="C16" s="307"/>
      <c r="D16" s="308"/>
    </row>
  </sheetData>
  <mergeCells count="4">
    <mergeCell ref="A16:D16"/>
    <mergeCell ref="B8:B9"/>
    <mergeCell ref="B2:D2"/>
    <mergeCell ref="B15:C15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11</vt:i4>
      </vt:variant>
      <vt:variant>
        <vt:lpstr>Intervalos Nomeados</vt:lpstr>
      </vt:variant>
      <vt:variant>
        <vt:i4>4</vt:i4>
      </vt:variant>
    </vt:vector>
  </HeadingPairs>
  <TitlesOfParts>
    <vt:vector size="15" baseType="lpstr">
      <vt:lpstr>MAIO</vt:lpstr>
      <vt:lpstr>GERAL</vt:lpstr>
      <vt:lpstr>ESTAGIÁRIO_CAPITAL E INTERIOR</vt:lpstr>
      <vt:lpstr>LISTA DE PRESENÇA REUNIÃO</vt:lpstr>
      <vt:lpstr>JANEIRO30 DIAS</vt:lpstr>
      <vt:lpstr>DESLIGADOS </vt:lpstr>
      <vt:lpstr>SAIR DA FOLHA DE JULHO</vt:lpstr>
      <vt:lpstr>Planilha1</vt:lpstr>
      <vt:lpstr>CALCULADORA DE RECESSO</vt:lpstr>
      <vt:lpstr>INSERIR NA FOLHA DE JUNHO</vt:lpstr>
      <vt:lpstr>RETIRAR DA FOLHA DE JUNHO</vt:lpstr>
      <vt:lpstr>'CALCULADORA DE RECESSO'!Area_de_impressao</vt:lpstr>
      <vt:lpstr>'ESTAGIÁRIO_CAPITAL E INTERIOR'!Area_de_impressao</vt:lpstr>
      <vt:lpstr>GERAL!Area_de_impressao</vt:lpstr>
      <vt:lpstr>'LISTA DE PRESENÇA REUNIÃO'!Area_de_impressao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ceat</dc:creator>
  <cp:lastModifiedBy>Ana Paula</cp:lastModifiedBy>
  <cp:lastPrinted>2026-05-22T11:43:32Z</cp:lastPrinted>
  <dcterms:created xsi:type="dcterms:W3CDTF">2015-06-09T20:45:37Z</dcterms:created>
  <dcterms:modified xsi:type="dcterms:W3CDTF">2026-05-22T11:43:36Z</dcterms:modified>
</cp:coreProperties>
</file>